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windsorturner-my.sharepoint.com/personal/anagy_windsorturner_com/Documents/Documents/WindsorTurner/VitaNuova/Project Palm Bay FL/"/>
    </mc:Choice>
  </mc:AlternateContent>
  <xr:revisionPtr revIDLastSave="74" documentId="8_{D11C46FA-537E-4F88-802F-4563CC4F0A90}" xr6:coauthVersionLast="47" xr6:coauthVersionMax="47" xr10:uidLastSave="{496D89E8-4AC6-42C4-ACC7-4ADCB5E35D50}"/>
  <bookViews>
    <workbookView xWindow="-28005" yWindow="-3330" windowWidth="28110" windowHeight="15585" activeTab="2" xr2:uid="{60B01510-E45B-48C6-8CB2-A4F5B497C015}"/>
  </bookViews>
  <sheets>
    <sheet name="Dashboard" sheetId="1" r:id="rId1"/>
    <sheet name="Income &amp; Operations" sheetId="2" r:id="rId2"/>
    <sheet name="Land Basis" sheetId="9" r:id="rId3"/>
    <sheet name="Development" sheetId="4" r:id="rId4"/>
    <sheet name="S&amp;U" sheetId="7" r:id="rId5"/>
    <sheet name="Phase 2 Map" sheetId="10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4" l="1"/>
  <c r="A3" i="2" l="1"/>
  <c r="B3" i="2"/>
  <c r="C17" i="4" l="1"/>
  <c r="B16" i="4"/>
  <c r="B5" i="2"/>
  <c r="B4" i="2"/>
  <c r="D8" i="4"/>
  <c r="C12" i="4" l="1"/>
  <c r="C13" i="4"/>
  <c r="C14" i="4"/>
  <c r="C15" i="4"/>
  <c r="C9" i="4"/>
  <c r="C10" i="4"/>
  <c r="C11" i="4"/>
  <c r="H6" i="7" l="1"/>
  <c r="C6" i="7"/>
  <c r="C5" i="7"/>
  <c r="C14" i="9"/>
  <c r="A22" i="9" l="1"/>
  <c r="D5" i="7"/>
  <c r="B6" i="9"/>
  <c r="D6" i="7" s="1"/>
  <c r="B3" i="9"/>
  <c r="A3" i="1"/>
  <c r="C5" i="2"/>
  <c r="E5" i="2" s="1"/>
  <c r="F5" i="2" s="1"/>
  <c r="G5" i="2" s="1"/>
  <c r="E6" i="2"/>
  <c r="F6" i="2" s="1"/>
  <c r="G6" i="2" s="1"/>
  <c r="C4" i="2"/>
  <c r="E4" i="2" s="1"/>
  <c r="A5" i="1"/>
  <c r="A6" i="1"/>
  <c r="A4" i="1"/>
  <c r="C3" i="2"/>
  <c r="E3" i="2" s="1"/>
  <c r="F3" i="2" s="1"/>
  <c r="B4" i="1" l="1"/>
  <c r="C4" i="1" s="1"/>
  <c r="D4" i="1" s="1"/>
  <c r="E4" i="1" s="1"/>
  <c r="F4" i="1" s="1"/>
  <c r="F4" i="2"/>
  <c r="G4" i="2" s="1"/>
  <c r="B4" i="9"/>
  <c r="D3" i="7" s="1"/>
  <c r="B8" i="9"/>
  <c r="B6" i="1"/>
  <c r="C6" i="1" s="1"/>
  <c r="D6" i="1" s="1"/>
  <c r="E6" i="1" s="1"/>
  <c r="F6" i="1" s="1"/>
  <c r="B5" i="1"/>
  <c r="C5" i="1" s="1"/>
  <c r="D5" i="1" s="1"/>
  <c r="E5" i="1" s="1"/>
  <c r="F5" i="1" s="1"/>
  <c r="G3" i="2"/>
  <c r="B3" i="1"/>
  <c r="C3" i="1" s="1"/>
  <c r="D3" i="1" s="1"/>
  <c r="E3" i="1" s="1"/>
  <c r="F3" i="1" s="1"/>
  <c r="B10" i="1" a="1"/>
  <c r="B10" i="1" s="1"/>
  <c r="B12" i="9"/>
  <c r="A23" i="9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E7" i="2"/>
  <c r="C10" i="1" l="1"/>
  <c r="F7" i="1"/>
  <c r="F15" i="1" s="1"/>
  <c r="D7" i="1"/>
  <c r="D15" i="1" s="1"/>
  <c r="E7" i="1"/>
  <c r="E15" i="1" s="1"/>
  <c r="C7" i="1"/>
  <c r="C15" i="1" s="1"/>
  <c r="B7" i="1"/>
  <c r="G12" i="7" s="1"/>
  <c r="F21" i="9"/>
  <c r="D22" i="9" s="1"/>
  <c r="B16" i="9"/>
  <c r="G7" i="2"/>
  <c r="G8" i="2" s="1"/>
  <c r="F7" i="2"/>
  <c r="B15" i="1" l="1"/>
  <c r="D10" i="1"/>
  <c r="E22" i="9"/>
  <c r="B33" i="9"/>
  <c r="B57" i="9"/>
  <c r="B69" i="9"/>
  <c r="B81" i="9"/>
  <c r="B105" i="9"/>
  <c r="B117" i="9"/>
  <c r="B141" i="9"/>
  <c r="B165" i="9"/>
  <c r="B189" i="9"/>
  <c r="B213" i="9"/>
  <c r="B237" i="9"/>
  <c r="B261" i="9"/>
  <c r="B285" i="9"/>
  <c r="B309" i="9"/>
  <c r="B333" i="9"/>
  <c r="B357" i="9"/>
  <c r="B310" i="9"/>
  <c r="B59" i="9"/>
  <c r="B179" i="9"/>
  <c r="B227" i="9"/>
  <c r="B275" i="9"/>
  <c r="B311" i="9"/>
  <c r="B347" i="9"/>
  <c r="B24" i="9"/>
  <c r="B34" i="9"/>
  <c r="B46" i="9"/>
  <c r="B58" i="9"/>
  <c r="B70" i="9"/>
  <c r="B82" i="9"/>
  <c r="B94" i="9"/>
  <c r="B106" i="9"/>
  <c r="B118" i="9"/>
  <c r="B130" i="9"/>
  <c r="B142" i="9"/>
  <c r="B154" i="9"/>
  <c r="B166" i="9"/>
  <c r="B178" i="9"/>
  <c r="B190" i="9"/>
  <c r="B214" i="9"/>
  <c r="B226" i="9"/>
  <c r="B238" i="9"/>
  <c r="B262" i="9"/>
  <c r="B286" i="9"/>
  <c r="B322" i="9"/>
  <c r="B370" i="9"/>
  <c r="B131" i="9"/>
  <c r="B323" i="9"/>
  <c r="B47" i="9"/>
  <c r="B71" i="9"/>
  <c r="B83" i="9"/>
  <c r="B107" i="9"/>
  <c r="B155" i="9"/>
  <c r="B203" i="9"/>
  <c r="B251" i="9"/>
  <c r="B299" i="9"/>
  <c r="B359" i="9"/>
  <c r="B361" i="9"/>
  <c r="B36" i="9"/>
  <c r="B48" i="9"/>
  <c r="B60" i="9"/>
  <c r="B72" i="9"/>
  <c r="B84" i="9"/>
  <c r="B96" i="9"/>
  <c r="B108" i="9"/>
  <c r="B120" i="9"/>
  <c r="B132" i="9"/>
  <c r="B144" i="9"/>
  <c r="B156" i="9"/>
  <c r="B168" i="9"/>
  <c r="B180" i="9"/>
  <c r="B192" i="9"/>
  <c r="B204" i="9"/>
  <c r="B216" i="9"/>
  <c r="B228" i="9"/>
  <c r="B240" i="9"/>
  <c r="B252" i="9"/>
  <c r="B264" i="9"/>
  <c r="B276" i="9"/>
  <c r="B288" i="9"/>
  <c r="B300" i="9"/>
  <c r="B312" i="9"/>
  <c r="B324" i="9"/>
  <c r="B336" i="9"/>
  <c r="B348" i="9"/>
  <c r="B360" i="9"/>
  <c r="B372" i="9"/>
  <c r="B25" i="9"/>
  <c r="B37" i="9"/>
  <c r="B49" i="9"/>
  <c r="B61" i="9"/>
  <c r="B73" i="9"/>
  <c r="B85" i="9"/>
  <c r="B97" i="9"/>
  <c r="B109" i="9"/>
  <c r="B121" i="9"/>
  <c r="B133" i="9"/>
  <c r="B145" i="9"/>
  <c r="B157" i="9"/>
  <c r="B169" i="9"/>
  <c r="B181" i="9"/>
  <c r="B193" i="9"/>
  <c r="B205" i="9"/>
  <c r="B217" i="9"/>
  <c r="B229" i="9"/>
  <c r="B241" i="9"/>
  <c r="B277" i="9"/>
  <c r="B313" i="9"/>
  <c r="B26" i="9"/>
  <c r="B38" i="9"/>
  <c r="B50" i="9"/>
  <c r="B62" i="9"/>
  <c r="B74" i="9"/>
  <c r="B86" i="9"/>
  <c r="B98" i="9"/>
  <c r="B110" i="9"/>
  <c r="B122" i="9"/>
  <c r="B134" i="9"/>
  <c r="B146" i="9"/>
  <c r="B158" i="9"/>
  <c r="B170" i="9"/>
  <c r="B182" i="9"/>
  <c r="B194" i="9"/>
  <c r="B206" i="9"/>
  <c r="B218" i="9"/>
  <c r="B230" i="9"/>
  <c r="B242" i="9"/>
  <c r="B254" i="9"/>
  <c r="B266" i="9"/>
  <c r="B278" i="9"/>
  <c r="B290" i="9"/>
  <c r="B302" i="9"/>
  <c r="B314" i="9"/>
  <c r="B326" i="9"/>
  <c r="B338" i="9"/>
  <c r="B350" i="9"/>
  <c r="B362" i="9"/>
  <c r="B374" i="9"/>
  <c r="B28" i="9"/>
  <c r="B52" i="9"/>
  <c r="B76" i="9"/>
  <c r="B88" i="9"/>
  <c r="B100" i="9"/>
  <c r="B112" i="9"/>
  <c r="B124" i="9"/>
  <c r="B136" i="9"/>
  <c r="B148" i="9"/>
  <c r="B160" i="9"/>
  <c r="B172" i="9"/>
  <c r="B184" i="9"/>
  <c r="B208" i="9"/>
  <c r="B220" i="9"/>
  <c r="B244" i="9"/>
  <c r="B256" i="9"/>
  <c r="B268" i="9"/>
  <c r="B292" i="9"/>
  <c r="B316" i="9"/>
  <c r="B328" i="9"/>
  <c r="B364" i="9"/>
  <c r="B376" i="9"/>
  <c r="B102" i="9"/>
  <c r="B222" i="9"/>
  <c r="B282" i="9"/>
  <c r="B354" i="9"/>
  <c r="B43" i="9"/>
  <c r="B103" i="9"/>
  <c r="B151" i="9"/>
  <c r="B199" i="9"/>
  <c r="B235" i="9"/>
  <c r="B307" i="9"/>
  <c r="B355" i="9"/>
  <c r="B253" i="9"/>
  <c r="B373" i="9"/>
  <c r="B27" i="9"/>
  <c r="B39" i="9"/>
  <c r="B51" i="9"/>
  <c r="B63" i="9"/>
  <c r="B75" i="9"/>
  <c r="B87" i="9"/>
  <c r="B99" i="9"/>
  <c r="B111" i="9"/>
  <c r="B123" i="9"/>
  <c r="B135" i="9"/>
  <c r="B147" i="9"/>
  <c r="B159" i="9"/>
  <c r="B171" i="9"/>
  <c r="B183" i="9"/>
  <c r="B195" i="9"/>
  <c r="B207" i="9"/>
  <c r="B219" i="9"/>
  <c r="B231" i="9"/>
  <c r="B243" i="9"/>
  <c r="B255" i="9"/>
  <c r="B267" i="9"/>
  <c r="B279" i="9"/>
  <c r="B291" i="9"/>
  <c r="B303" i="9"/>
  <c r="B315" i="9"/>
  <c r="B327" i="9"/>
  <c r="B339" i="9"/>
  <c r="B351" i="9"/>
  <c r="B363" i="9"/>
  <c r="B375" i="9"/>
  <c r="B64" i="9"/>
  <c r="B232" i="9"/>
  <c r="B304" i="9"/>
  <c r="B352" i="9"/>
  <c r="B186" i="9"/>
  <c r="B330" i="9"/>
  <c r="B55" i="9"/>
  <c r="B79" i="9"/>
  <c r="B115" i="9"/>
  <c r="B139" i="9"/>
  <c r="B175" i="9"/>
  <c r="B211" i="9"/>
  <c r="B247" i="9"/>
  <c r="B295" i="9"/>
  <c r="B331" i="9"/>
  <c r="B325" i="9"/>
  <c r="B40" i="9"/>
  <c r="B196" i="9"/>
  <c r="B280" i="9"/>
  <c r="B340" i="9"/>
  <c r="B126" i="9"/>
  <c r="B198" i="9"/>
  <c r="B234" i="9"/>
  <c r="B258" i="9"/>
  <c r="B294" i="9"/>
  <c r="B318" i="9"/>
  <c r="B366" i="9"/>
  <c r="B67" i="9"/>
  <c r="B271" i="9"/>
  <c r="B367" i="9"/>
  <c r="B265" i="9"/>
  <c r="B337" i="9"/>
  <c r="B29" i="9"/>
  <c r="B41" i="9"/>
  <c r="B53" i="9"/>
  <c r="B65" i="9"/>
  <c r="B77" i="9"/>
  <c r="B89" i="9"/>
  <c r="B101" i="9"/>
  <c r="B113" i="9"/>
  <c r="B125" i="9"/>
  <c r="B137" i="9"/>
  <c r="B149" i="9"/>
  <c r="B161" i="9"/>
  <c r="B173" i="9"/>
  <c r="B185" i="9"/>
  <c r="B197" i="9"/>
  <c r="B209" i="9"/>
  <c r="B221" i="9"/>
  <c r="B233" i="9"/>
  <c r="B245" i="9"/>
  <c r="B257" i="9"/>
  <c r="B269" i="9"/>
  <c r="B281" i="9"/>
  <c r="B293" i="9"/>
  <c r="B305" i="9"/>
  <c r="B317" i="9"/>
  <c r="B329" i="9"/>
  <c r="B341" i="9"/>
  <c r="B353" i="9"/>
  <c r="B365" i="9"/>
  <c r="B377" i="9"/>
  <c r="B30" i="9"/>
  <c r="B42" i="9"/>
  <c r="B54" i="9"/>
  <c r="B66" i="9"/>
  <c r="B78" i="9"/>
  <c r="B90" i="9"/>
  <c r="B114" i="9"/>
  <c r="B138" i="9"/>
  <c r="B150" i="9"/>
  <c r="B162" i="9"/>
  <c r="B174" i="9"/>
  <c r="B210" i="9"/>
  <c r="B246" i="9"/>
  <c r="B270" i="9"/>
  <c r="B306" i="9"/>
  <c r="B342" i="9"/>
  <c r="B378" i="9"/>
  <c r="B31" i="9"/>
  <c r="B91" i="9"/>
  <c r="B127" i="9"/>
  <c r="B163" i="9"/>
  <c r="B187" i="9"/>
  <c r="B223" i="9"/>
  <c r="B259" i="9"/>
  <c r="B283" i="9"/>
  <c r="B319" i="9"/>
  <c r="B343" i="9"/>
  <c r="B379" i="9"/>
  <c r="B301" i="9"/>
  <c r="B32" i="9"/>
  <c r="B44" i="9"/>
  <c r="B56" i="9"/>
  <c r="B68" i="9"/>
  <c r="B80" i="9"/>
  <c r="B92" i="9"/>
  <c r="B104" i="9"/>
  <c r="B116" i="9"/>
  <c r="B128" i="9"/>
  <c r="B140" i="9"/>
  <c r="B152" i="9"/>
  <c r="B164" i="9"/>
  <c r="B176" i="9"/>
  <c r="B188" i="9"/>
  <c r="B200" i="9"/>
  <c r="B212" i="9"/>
  <c r="B224" i="9"/>
  <c r="B236" i="9"/>
  <c r="B248" i="9"/>
  <c r="B260" i="9"/>
  <c r="B272" i="9"/>
  <c r="B284" i="9"/>
  <c r="B296" i="9"/>
  <c r="B308" i="9"/>
  <c r="B320" i="9"/>
  <c r="B332" i="9"/>
  <c r="B344" i="9"/>
  <c r="B356" i="9"/>
  <c r="B368" i="9"/>
  <c r="B380" i="9"/>
  <c r="B45" i="9"/>
  <c r="B93" i="9"/>
  <c r="B129" i="9"/>
  <c r="B153" i="9"/>
  <c r="B177" i="9"/>
  <c r="B201" i="9"/>
  <c r="B225" i="9"/>
  <c r="B249" i="9"/>
  <c r="B273" i="9"/>
  <c r="B297" i="9"/>
  <c r="B321" i="9"/>
  <c r="B345" i="9"/>
  <c r="B369" i="9"/>
  <c r="B381" i="9"/>
  <c r="B202" i="9"/>
  <c r="B250" i="9"/>
  <c r="B274" i="9"/>
  <c r="B298" i="9"/>
  <c r="B334" i="9"/>
  <c r="B346" i="9"/>
  <c r="B358" i="9"/>
  <c r="B23" i="9"/>
  <c r="B35" i="9"/>
  <c r="B95" i="9"/>
  <c r="B119" i="9"/>
  <c r="B143" i="9"/>
  <c r="B167" i="9"/>
  <c r="B191" i="9"/>
  <c r="B215" i="9"/>
  <c r="B239" i="9"/>
  <c r="B263" i="9"/>
  <c r="B287" i="9"/>
  <c r="B335" i="9"/>
  <c r="B371" i="9"/>
  <c r="B289" i="9"/>
  <c r="B349" i="9"/>
  <c r="B22" i="9"/>
  <c r="E10" i="1" l="1"/>
  <c r="C22" i="9"/>
  <c r="B20" i="9"/>
  <c r="F10" i="1" l="1"/>
  <c r="F22" i="9"/>
  <c r="D23" i="9" s="1"/>
  <c r="C23" i="9" s="1"/>
  <c r="F23" i="9" l="1"/>
  <c r="D24" i="9" s="1"/>
  <c r="E23" i="9"/>
  <c r="E24" i="9" l="1"/>
  <c r="C24" i="9"/>
  <c r="F24" i="9" l="1"/>
  <c r="D25" i="9" s="1"/>
  <c r="E25" i="9" s="1"/>
  <c r="C25" i="9" l="1"/>
  <c r="F25" i="9" l="1"/>
  <c r="D26" i="9" s="1"/>
  <c r="E26" i="9" l="1"/>
  <c r="C26" i="9"/>
  <c r="F26" i="9" l="1"/>
  <c r="D27" i="9" s="1"/>
  <c r="C27" i="9" l="1"/>
  <c r="F27" i="9" s="1"/>
  <c r="D28" i="9" s="1"/>
  <c r="E27" i="9"/>
  <c r="C28" i="9" l="1"/>
  <c r="F28" i="9" s="1"/>
  <c r="D29" i="9" s="1"/>
  <c r="E28" i="9"/>
  <c r="D9" i="7"/>
  <c r="L3" i="4"/>
  <c r="G19" i="4"/>
  <c r="I19" i="4" s="1"/>
  <c r="G20" i="4"/>
  <c r="I20" i="4" s="1"/>
  <c r="G21" i="4"/>
  <c r="I21" i="4" s="1"/>
  <c r="G18" i="4"/>
  <c r="I18" i="4" s="1"/>
  <c r="B4" i="4"/>
  <c r="E29" i="9" l="1"/>
  <c r="C29" i="9"/>
  <c r="F29" i="9" s="1"/>
  <c r="D30" i="9" s="1"/>
  <c r="C16" i="4"/>
  <c r="I22" i="4"/>
  <c r="D7" i="7" l="1"/>
  <c r="C18" i="4"/>
  <c r="C19" i="4" s="1"/>
  <c r="C20" i="4" s="1"/>
  <c r="C30" i="9"/>
  <c r="F30" i="9" s="1"/>
  <c r="E30" i="9"/>
  <c r="D8" i="7" l="1"/>
  <c r="D31" i="9"/>
  <c r="D10" i="7" l="1"/>
  <c r="E31" i="9"/>
  <c r="C31" i="9"/>
  <c r="F31" i="9" s="1"/>
  <c r="K2" i="4" l="1"/>
  <c r="K3" i="4"/>
  <c r="K5" i="4" s="1"/>
  <c r="D32" i="9"/>
  <c r="C21" i="4" l="1"/>
  <c r="D11" i="7" s="1"/>
  <c r="E32" i="9"/>
  <c r="C32" i="9"/>
  <c r="F32" i="9" s="1"/>
  <c r="C22" i="4" l="1"/>
  <c r="D33" i="9"/>
  <c r="C33" i="9" l="1"/>
  <c r="F33" i="9" s="1"/>
  <c r="E33" i="9"/>
  <c r="D34" i="9" l="1"/>
  <c r="C34" i="9" l="1"/>
  <c r="F34" i="9" s="1"/>
  <c r="E34" i="9"/>
  <c r="D35" i="9" l="1"/>
  <c r="E35" i="9" l="1"/>
  <c r="C35" i="9"/>
  <c r="F35" i="9" s="1"/>
  <c r="D36" i="9" l="1"/>
  <c r="C36" i="9" l="1"/>
  <c r="F36" i="9" s="1"/>
  <c r="E36" i="9"/>
  <c r="D37" i="9" l="1"/>
  <c r="C37" i="9" l="1"/>
  <c r="F37" i="9" s="1"/>
  <c r="E37" i="9"/>
  <c r="D38" i="9" l="1"/>
  <c r="E38" i="9" l="1"/>
  <c r="C38" i="9"/>
  <c r="F38" i="9" s="1"/>
  <c r="D39" i="9" l="1"/>
  <c r="C39" i="9" l="1"/>
  <c r="F39" i="9" s="1"/>
  <c r="E39" i="9"/>
  <c r="B7" i="9" s="1"/>
  <c r="D4" i="7" s="1"/>
  <c r="D18" i="7" s="1"/>
  <c r="D26" i="7" l="1"/>
  <c r="D40" i="9"/>
  <c r="C40" i="9" l="1"/>
  <c r="F40" i="9" s="1"/>
  <c r="E40" i="9"/>
  <c r="D41" i="9" l="1"/>
  <c r="E41" i="9" l="1"/>
  <c r="C41" i="9"/>
  <c r="F41" i="9" s="1"/>
  <c r="D42" i="9" l="1"/>
  <c r="C42" i="9" l="1"/>
  <c r="F42" i="9" s="1"/>
  <c r="E42" i="9"/>
  <c r="D43" i="9" l="1"/>
  <c r="C43" i="9" l="1"/>
  <c r="F43" i="9" s="1"/>
  <c r="E43" i="9"/>
  <c r="D44" i="9" l="1"/>
  <c r="E44" i="9" l="1"/>
  <c r="C44" i="9"/>
  <c r="F44" i="9" s="1"/>
  <c r="D45" i="9" l="1"/>
  <c r="C45" i="9" l="1"/>
  <c r="F45" i="9" s="1"/>
  <c r="E45" i="9"/>
  <c r="D46" i="9" l="1"/>
  <c r="C46" i="9" l="1"/>
  <c r="F46" i="9" s="1"/>
  <c r="E46" i="9"/>
  <c r="D47" i="9" l="1"/>
  <c r="E47" i="9" l="1"/>
  <c r="C47" i="9"/>
  <c r="F47" i="9" s="1"/>
  <c r="D48" i="9" l="1"/>
  <c r="C48" i="9" l="1"/>
  <c r="F48" i="9" s="1"/>
  <c r="E48" i="9"/>
  <c r="D49" i="9" l="1"/>
  <c r="C49" i="9" l="1"/>
  <c r="F49" i="9" s="1"/>
  <c r="E49" i="9"/>
  <c r="D50" i="9" l="1"/>
  <c r="E50" i="9" l="1"/>
  <c r="C50" i="9"/>
  <c r="F50" i="9" s="1"/>
  <c r="D51" i="9" l="1"/>
  <c r="C51" i="9" l="1"/>
  <c r="F51" i="9" s="1"/>
  <c r="E51" i="9"/>
  <c r="D52" i="9" l="1"/>
  <c r="C52" i="9" l="1"/>
  <c r="F52" i="9" s="1"/>
  <c r="E52" i="9"/>
  <c r="D53" i="9" l="1"/>
  <c r="E53" i="9" l="1"/>
  <c r="C53" i="9"/>
  <c r="F53" i="9" s="1"/>
  <c r="D54" i="9" l="1"/>
  <c r="C54" i="9" l="1"/>
  <c r="F54" i="9" s="1"/>
  <c r="E54" i="9"/>
  <c r="D55" i="9" l="1"/>
  <c r="C55" i="9" l="1"/>
  <c r="F55" i="9" s="1"/>
  <c r="E55" i="9"/>
  <c r="D56" i="9" l="1"/>
  <c r="E56" i="9" l="1"/>
  <c r="C56" i="9"/>
  <c r="F56" i="9" s="1"/>
  <c r="D57" i="9" l="1"/>
  <c r="C57" i="9" l="1"/>
  <c r="F57" i="9" s="1"/>
  <c r="E57" i="9"/>
  <c r="D58" i="9" l="1"/>
  <c r="C58" i="9" l="1"/>
  <c r="F58" i="9" s="1"/>
  <c r="E58" i="9"/>
  <c r="D59" i="9" l="1"/>
  <c r="E59" i="9" l="1"/>
  <c r="C59" i="9"/>
  <c r="F59" i="9" s="1"/>
  <c r="D60" i="9" l="1"/>
  <c r="C60" i="9" l="1"/>
  <c r="F60" i="9" s="1"/>
  <c r="E60" i="9"/>
  <c r="D61" i="9" l="1"/>
  <c r="C61" i="9" l="1"/>
  <c r="F61" i="9" s="1"/>
  <c r="E61" i="9"/>
  <c r="D62" i="9" l="1"/>
  <c r="E62" i="9" l="1"/>
  <c r="C62" i="9"/>
  <c r="F62" i="9" s="1"/>
  <c r="D63" i="9" l="1"/>
  <c r="C63" i="9" l="1"/>
  <c r="F63" i="9" s="1"/>
  <c r="E63" i="9"/>
  <c r="D64" i="9" l="1"/>
  <c r="C64" i="9" l="1"/>
  <c r="F64" i="9" s="1"/>
  <c r="E64" i="9"/>
  <c r="D65" i="9" l="1"/>
  <c r="E65" i="9" l="1"/>
  <c r="C65" i="9"/>
  <c r="F65" i="9" s="1"/>
  <c r="D66" i="9" l="1"/>
  <c r="C66" i="9" l="1"/>
  <c r="F66" i="9" s="1"/>
  <c r="E66" i="9"/>
  <c r="D67" i="9" l="1"/>
  <c r="C67" i="9" l="1"/>
  <c r="F67" i="9" s="1"/>
  <c r="E67" i="9"/>
  <c r="D68" i="9" l="1"/>
  <c r="E68" i="9" l="1"/>
  <c r="C68" i="9"/>
  <c r="F68" i="9" s="1"/>
  <c r="D69" i="9" l="1"/>
  <c r="C69" i="9" l="1"/>
  <c r="F69" i="9" s="1"/>
  <c r="E69" i="9"/>
  <c r="D70" i="9" l="1"/>
  <c r="C70" i="9" l="1"/>
  <c r="F70" i="9" s="1"/>
  <c r="E70" i="9"/>
  <c r="D71" i="9" l="1"/>
  <c r="E71" i="9" l="1"/>
  <c r="C71" i="9"/>
  <c r="F71" i="9" s="1"/>
  <c r="D72" i="9" l="1"/>
  <c r="C72" i="9" l="1"/>
  <c r="F72" i="9" s="1"/>
  <c r="E72" i="9"/>
  <c r="D73" i="9" l="1"/>
  <c r="C73" i="9" l="1"/>
  <c r="F73" i="9" s="1"/>
  <c r="E73" i="9"/>
  <c r="D74" i="9" l="1"/>
  <c r="E74" i="9" l="1"/>
  <c r="C74" i="9"/>
  <c r="F74" i="9" s="1"/>
  <c r="D75" i="9" l="1"/>
  <c r="C75" i="9" l="1"/>
  <c r="F75" i="9" s="1"/>
  <c r="E75" i="9"/>
  <c r="D76" i="9" l="1"/>
  <c r="C76" i="9" l="1"/>
  <c r="F76" i="9" s="1"/>
  <c r="E76" i="9"/>
  <c r="D77" i="9" l="1"/>
  <c r="E77" i="9" l="1"/>
  <c r="C77" i="9"/>
  <c r="F77" i="9" s="1"/>
  <c r="D78" i="9" l="1"/>
  <c r="C78" i="9" l="1"/>
  <c r="F78" i="9" s="1"/>
  <c r="E78" i="9"/>
  <c r="D79" i="9" l="1"/>
  <c r="C79" i="9" l="1"/>
  <c r="F79" i="9" s="1"/>
  <c r="E79" i="9"/>
  <c r="D80" i="9" l="1"/>
  <c r="E80" i="9" l="1"/>
  <c r="C80" i="9"/>
  <c r="F80" i="9" s="1"/>
  <c r="D81" i="9" l="1"/>
  <c r="C81" i="9" l="1"/>
  <c r="F81" i="9" s="1"/>
  <c r="E81" i="9"/>
  <c r="D82" i="9" l="1"/>
  <c r="C82" i="9" l="1"/>
  <c r="F82" i="9" s="1"/>
  <c r="E82" i="9"/>
  <c r="D83" i="9" l="1"/>
  <c r="E83" i="9" l="1"/>
  <c r="C83" i="9"/>
  <c r="F83" i="9" s="1"/>
  <c r="D84" i="9" l="1"/>
  <c r="C84" i="9" l="1"/>
  <c r="F84" i="9" s="1"/>
  <c r="E84" i="9"/>
  <c r="D85" i="9" l="1"/>
  <c r="C85" i="9" l="1"/>
  <c r="F85" i="9" s="1"/>
  <c r="E85" i="9"/>
  <c r="D86" i="9" l="1"/>
  <c r="E86" i="9" l="1"/>
  <c r="C86" i="9"/>
  <c r="F86" i="9" s="1"/>
  <c r="D87" i="9" l="1"/>
  <c r="C87" i="9" l="1"/>
  <c r="F87" i="9" s="1"/>
  <c r="E87" i="9"/>
  <c r="D88" i="9" l="1"/>
  <c r="C88" i="9" l="1"/>
  <c r="F88" i="9" s="1"/>
  <c r="E88" i="9"/>
  <c r="D89" i="9" l="1"/>
  <c r="E89" i="9" l="1"/>
  <c r="C89" i="9"/>
  <c r="F89" i="9" s="1"/>
  <c r="D90" i="9" l="1"/>
  <c r="C90" i="9" l="1"/>
  <c r="F90" i="9" s="1"/>
  <c r="E90" i="9"/>
  <c r="D91" i="9" l="1"/>
  <c r="C91" i="9" l="1"/>
  <c r="F91" i="9" s="1"/>
  <c r="E91" i="9"/>
  <c r="D92" i="9" l="1"/>
  <c r="E92" i="9" l="1"/>
  <c r="C92" i="9"/>
  <c r="F92" i="9" s="1"/>
  <c r="D93" i="9" l="1"/>
  <c r="C93" i="9" l="1"/>
  <c r="F93" i="9" s="1"/>
  <c r="E93" i="9"/>
  <c r="D94" i="9" l="1"/>
  <c r="C94" i="9" l="1"/>
  <c r="F94" i="9" s="1"/>
  <c r="E94" i="9"/>
  <c r="D95" i="9" l="1"/>
  <c r="E95" i="9" l="1"/>
  <c r="C95" i="9"/>
  <c r="F95" i="9" s="1"/>
  <c r="D96" i="9" l="1"/>
  <c r="C96" i="9" l="1"/>
  <c r="F96" i="9" s="1"/>
  <c r="E96" i="9"/>
  <c r="D97" i="9" l="1"/>
  <c r="C97" i="9" l="1"/>
  <c r="F97" i="9" s="1"/>
  <c r="E97" i="9"/>
  <c r="D98" i="9" l="1"/>
  <c r="E98" i="9" l="1"/>
  <c r="C98" i="9"/>
  <c r="F98" i="9" s="1"/>
  <c r="D99" i="9" l="1"/>
  <c r="C99" i="9" l="1"/>
  <c r="F99" i="9" s="1"/>
  <c r="E99" i="9"/>
  <c r="D100" i="9" l="1"/>
  <c r="C100" i="9" l="1"/>
  <c r="F100" i="9" s="1"/>
  <c r="E100" i="9"/>
  <c r="D101" i="9" l="1"/>
  <c r="E101" i="9" l="1"/>
  <c r="C101" i="9"/>
  <c r="F101" i="9" s="1"/>
  <c r="D102" i="9" l="1"/>
  <c r="C102" i="9" l="1"/>
  <c r="F102" i="9" s="1"/>
  <c r="E102" i="9"/>
  <c r="D103" i="9" l="1"/>
  <c r="C103" i="9" l="1"/>
  <c r="F103" i="9" s="1"/>
  <c r="E103" i="9"/>
  <c r="D104" i="9" l="1"/>
  <c r="E104" i="9" l="1"/>
  <c r="C104" i="9"/>
  <c r="F104" i="9" s="1"/>
  <c r="D105" i="9" l="1"/>
  <c r="C105" i="9" l="1"/>
  <c r="F105" i="9" s="1"/>
  <c r="E105" i="9"/>
  <c r="D106" i="9" l="1"/>
  <c r="C106" i="9" l="1"/>
  <c r="F106" i="9" s="1"/>
  <c r="E106" i="9"/>
  <c r="D107" i="9" l="1"/>
  <c r="E107" i="9" l="1"/>
  <c r="C107" i="9"/>
  <c r="F107" i="9" s="1"/>
  <c r="D108" i="9" l="1"/>
  <c r="C108" i="9" l="1"/>
  <c r="F108" i="9" s="1"/>
  <c r="E108" i="9"/>
  <c r="D109" i="9" l="1"/>
  <c r="C109" i="9" l="1"/>
  <c r="F109" i="9" s="1"/>
  <c r="E109" i="9"/>
  <c r="D110" i="9" l="1"/>
  <c r="E110" i="9" l="1"/>
  <c r="C110" i="9"/>
  <c r="F110" i="9" s="1"/>
  <c r="D111" i="9" l="1"/>
  <c r="C111" i="9" l="1"/>
  <c r="F111" i="9" s="1"/>
  <c r="E111" i="9"/>
  <c r="D112" i="9" l="1"/>
  <c r="C112" i="9" l="1"/>
  <c r="F112" i="9" s="1"/>
  <c r="E112" i="9"/>
  <c r="D113" i="9" l="1"/>
  <c r="E113" i="9" l="1"/>
  <c r="C113" i="9"/>
  <c r="F113" i="9" s="1"/>
  <c r="D114" i="9" l="1"/>
  <c r="C114" i="9" l="1"/>
  <c r="F114" i="9" s="1"/>
  <c r="E114" i="9"/>
  <c r="D115" i="9" l="1"/>
  <c r="C115" i="9" l="1"/>
  <c r="F115" i="9" s="1"/>
  <c r="E115" i="9"/>
  <c r="D116" i="9" l="1"/>
  <c r="E116" i="9" l="1"/>
  <c r="C116" i="9"/>
  <c r="F116" i="9" s="1"/>
  <c r="D117" i="9" l="1"/>
  <c r="C117" i="9" l="1"/>
  <c r="F117" i="9" s="1"/>
  <c r="E117" i="9"/>
  <c r="D118" i="9" l="1"/>
  <c r="C118" i="9" l="1"/>
  <c r="F118" i="9" s="1"/>
  <c r="E118" i="9"/>
  <c r="D119" i="9" l="1"/>
  <c r="E119" i="9" l="1"/>
  <c r="C119" i="9"/>
  <c r="F119" i="9" s="1"/>
  <c r="D120" i="9" l="1"/>
  <c r="C120" i="9" l="1"/>
  <c r="F120" i="9" s="1"/>
  <c r="E120" i="9"/>
  <c r="D121" i="9" l="1"/>
  <c r="C121" i="9" l="1"/>
  <c r="F121" i="9" s="1"/>
  <c r="E121" i="9"/>
  <c r="D122" i="9" l="1"/>
  <c r="E122" i="9" l="1"/>
  <c r="C122" i="9"/>
  <c r="F122" i="9" s="1"/>
  <c r="D123" i="9" l="1"/>
  <c r="C123" i="9" l="1"/>
  <c r="F123" i="9" s="1"/>
  <c r="E123" i="9"/>
  <c r="D124" i="9" l="1"/>
  <c r="C124" i="9" l="1"/>
  <c r="F124" i="9" s="1"/>
  <c r="E124" i="9"/>
  <c r="D125" i="9" l="1"/>
  <c r="E125" i="9" l="1"/>
  <c r="C125" i="9"/>
  <c r="F125" i="9" s="1"/>
  <c r="D126" i="9" l="1"/>
  <c r="C126" i="9" l="1"/>
  <c r="F126" i="9" s="1"/>
  <c r="E126" i="9"/>
  <c r="D127" i="9" l="1"/>
  <c r="C127" i="9" l="1"/>
  <c r="F127" i="9" s="1"/>
  <c r="E127" i="9"/>
  <c r="D128" i="9" l="1"/>
  <c r="E128" i="9" l="1"/>
  <c r="C128" i="9"/>
  <c r="F128" i="9" s="1"/>
  <c r="D129" i="9" l="1"/>
  <c r="C129" i="9" l="1"/>
  <c r="F129" i="9" s="1"/>
  <c r="E129" i="9"/>
  <c r="D130" i="9" l="1"/>
  <c r="C130" i="9" l="1"/>
  <c r="F130" i="9" s="1"/>
  <c r="E130" i="9"/>
  <c r="D131" i="9" l="1"/>
  <c r="E131" i="9" l="1"/>
  <c r="C131" i="9"/>
  <c r="F131" i="9" s="1"/>
  <c r="D132" i="9" l="1"/>
  <c r="C132" i="9" l="1"/>
  <c r="F132" i="9" s="1"/>
  <c r="E132" i="9"/>
  <c r="D133" i="9" l="1"/>
  <c r="C133" i="9" l="1"/>
  <c r="F133" i="9" s="1"/>
  <c r="E133" i="9"/>
  <c r="D134" i="9" l="1"/>
  <c r="E134" i="9" l="1"/>
  <c r="C134" i="9"/>
  <c r="F134" i="9" s="1"/>
  <c r="D135" i="9" l="1"/>
  <c r="C135" i="9" l="1"/>
  <c r="F135" i="9" s="1"/>
  <c r="E135" i="9"/>
  <c r="D136" i="9" l="1"/>
  <c r="C136" i="9" l="1"/>
  <c r="F136" i="9" s="1"/>
  <c r="E136" i="9"/>
  <c r="D137" i="9" l="1"/>
  <c r="E137" i="9" l="1"/>
  <c r="C137" i="9"/>
  <c r="F137" i="9" s="1"/>
  <c r="D138" i="9" l="1"/>
  <c r="C138" i="9" l="1"/>
  <c r="F138" i="9" s="1"/>
  <c r="E138" i="9"/>
  <c r="D139" i="9" l="1"/>
  <c r="C139" i="9" l="1"/>
  <c r="F139" i="9" s="1"/>
  <c r="E139" i="9"/>
  <c r="D140" i="9" l="1"/>
  <c r="E140" i="9" l="1"/>
  <c r="C140" i="9"/>
  <c r="F140" i="9" s="1"/>
  <c r="D141" i="9" l="1"/>
  <c r="C141" i="9" l="1"/>
  <c r="F141" i="9" s="1"/>
  <c r="E141" i="9"/>
  <c r="D142" i="9" l="1"/>
  <c r="C142" i="9" l="1"/>
  <c r="F142" i="9" s="1"/>
  <c r="E142" i="9"/>
  <c r="D143" i="9" l="1"/>
  <c r="E143" i="9" l="1"/>
  <c r="C143" i="9"/>
  <c r="F143" i="9" s="1"/>
  <c r="D144" i="9" l="1"/>
  <c r="C144" i="9" l="1"/>
  <c r="F144" i="9" s="1"/>
  <c r="E144" i="9"/>
  <c r="D145" i="9" l="1"/>
  <c r="C145" i="9" l="1"/>
  <c r="F145" i="9" s="1"/>
  <c r="E145" i="9"/>
  <c r="D146" i="9" l="1"/>
  <c r="E146" i="9" l="1"/>
  <c r="C146" i="9"/>
  <c r="F146" i="9" s="1"/>
  <c r="D147" i="9" l="1"/>
  <c r="C147" i="9" l="1"/>
  <c r="F147" i="9" s="1"/>
  <c r="E147" i="9"/>
  <c r="D148" i="9" l="1"/>
  <c r="C148" i="9" l="1"/>
  <c r="F148" i="9" s="1"/>
  <c r="E148" i="9"/>
  <c r="D149" i="9" l="1"/>
  <c r="E149" i="9" l="1"/>
  <c r="C149" i="9"/>
  <c r="F149" i="9" s="1"/>
  <c r="D150" i="9" l="1"/>
  <c r="C150" i="9" l="1"/>
  <c r="F150" i="9" s="1"/>
  <c r="E150" i="9"/>
  <c r="D151" i="9" l="1"/>
  <c r="C151" i="9" l="1"/>
  <c r="F151" i="9" s="1"/>
  <c r="E151" i="9"/>
  <c r="D152" i="9" l="1"/>
  <c r="E152" i="9" l="1"/>
  <c r="C152" i="9"/>
  <c r="F152" i="9" s="1"/>
  <c r="D153" i="9" l="1"/>
  <c r="C153" i="9" l="1"/>
  <c r="F153" i="9" s="1"/>
  <c r="E153" i="9"/>
  <c r="D154" i="9" l="1"/>
  <c r="C154" i="9" l="1"/>
  <c r="F154" i="9" s="1"/>
  <c r="E154" i="9"/>
  <c r="D155" i="9" l="1"/>
  <c r="E155" i="9" l="1"/>
  <c r="C155" i="9"/>
  <c r="F155" i="9" s="1"/>
  <c r="D156" i="9" l="1"/>
  <c r="C156" i="9" l="1"/>
  <c r="F156" i="9" s="1"/>
  <c r="E156" i="9"/>
  <c r="D157" i="9" l="1"/>
  <c r="C157" i="9" l="1"/>
  <c r="F157" i="9" s="1"/>
  <c r="E157" i="9"/>
  <c r="D158" i="9" l="1"/>
  <c r="E158" i="9" l="1"/>
  <c r="C158" i="9"/>
  <c r="F158" i="9" s="1"/>
  <c r="D159" i="9" l="1"/>
  <c r="C159" i="9" l="1"/>
  <c r="F159" i="9" s="1"/>
  <c r="E159" i="9"/>
  <c r="D160" i="9" l="1"/>
  <c r="C160" i="9" l="1"/>
  <c r="F160" i="9" s="1"/>
  <c r="E160" i="9"/>
  <c r="D161" i="9" l="1"/>
  <c r="E161" i="9" l="1"/>
  <c r="C161" i="9"/>
  <c r="F161" i="9" s="1"/>
  <c r="D162" i="9" l="1"/>
  <c r="C162" i="9" l="1"/>
  <c r="F162" i="9" s="1"/>
  <c r="E162" i="9"/>
  <c r="D163" i="9" l="1"/>
  <c r="C163" i="9" l="1"/>
  <c r="F163" i="9" s="1"/>
  <c r="E163" i="9"/>
  <c r="D164" i="9" l="1"/>
  <c r="E164" i="9" l="1"/>
  <c r="C164" i="9"/>
  <c r="F164" i="9" s="1"/>
  <c r="D165" i="9" l="1"/>
  <c r="C165" i="9" l="1"/>
  <c r="F165" i="9" s="1"/>
  <c r="E165" i="9"/>
  <c r="D166" i="9" l="1"/>
  <c r="C166" i="9" l="1"/>
  <c r="F166" i="9" s="1"/>
  <c r="E166" i="9"/>
  <c r="D167" i="9" l="1"/>
  <c r="E167" i="9" l="1"/>
  <c r="C167" i="9"/>
  <c r="F167" i="9" s="1"/>
  <c r="D168" i="9" l="1"/>
  <c r="C168" i="9" l="1"/>
  <c r="F168" i="9" s="1"/>
  <c r="E168" i="9"/>
  <c r="D169" i="9" l="1"/>
  <c r="C169" i="9" l="1"/>
  <c r="F169" i="9" s="1"/>
  <c r="E169" i="9"/>
  <c r="D170" i="9" l="1"/>
  <c r="E170" i="9" l="1"/>
  <c r="C170" i="9"/>
  <c r="F170" i="9" s="1"/>
  <c r="D171" i="9" l="1"/>
  <c r="C171" i="9" l="1"/>
  <c r="F171" i="9" s="1"/>
  <c r="E171" i="9"/>
  <c r="D172" i="9" l="1"/>
  <c r="C172" i="9" l="1"/>
  <c r="F172" i="9" s="1"/>
  <c r="E172" i="9"/>
  <c r="D173" i="9" l="1"/>
  <c r="E173" i="9" l="1"/>
  <c r="C173" i="9"/>
  <c r="F173" i="9" s="1"/>
  <c r="D174" i="9" l="1"/>
  <c r="C174" i="9" l="1"/>
  <c r="F174" i="9" s="1"/>
  <c r="E174" i="9"/>
  <c r="D175" i="9" l="1"/>
  <c r="C175" i="9" l="1"/>
  <c r="F175" i="9" s="1"/>
  <c r="E175" i="9"/>
  <c r="D176" i="9" l="1"/>
  <c r="E176" i="9" l="1"/>
  <c r="C176" i="9"/>
  <c r="F176" i="9" s="1"/>
  <c r="D177" i="9" l="1"/>
  <c r="C177" i="9" l="1"/>
  <c r="F177" i="9" s="1"/>
  <c r="E177" i="9"/>
  <c r="D178" i="9" l="1"/>
  <c r="C178" i="9" l="1"/>
  <c r="F178" i="9" s="1"/>
  <c r="E178" i="9"/>
  <c r="D179" i="9" l="1"/>
  <c r="E179" i="9" l="1"/>
  <c r="C179" i="9"/>
  <c r="F179" i="9" s="1"/>
  <c r="D180" i="9" l="1"/>
  <c r="C180" i="9" l="1"/>
  <c r="F180" i="9" s="1"/>
  <c r="E180" i="9"/>
  <c r="D181" i="9" l="1"/>
  <c r="C181" i="9" l="1"/>
  <c r="F181" i="9" s="1"/>
  <c r="E181" i="9"/>
  <c r="D182" i="9" l="1"/>
  <c r="E182" i="9" l="1"/>
  <c r="C182" i="9"/>
  <c r="F182" i="9" s="1"/>
  <c r="D183" i="9" l="1"/>
  <c r="C183" i="9" l="1"/>
  <c r="F183" i="9" s="1"/>
  <c r="E183" i="9"/>
  <c r="D184" i="9" l="1"/>
  <c r="C184" i="9" l="1"/>
  <c r="F184" i="9" s="1"/>
  <c r="E184" i="9"/>
  <c r="D185" i="9" l="1"/>
  <c r="E185" i="9" l="1"/>
  <c r="C185" i="9"/>
  <c r="F185" i="9" s="1"/>
  <c r="D186" i="9" l="1"/>
  <c r="C186" i="9" l="1"/>
  <c r="F186" i="9" s="1"/>
  <c r="E186" i="9"/>
  <c r="D187" i="9" l="1"/>
  <c r="C187" i="9" l="1"/>
  <c r="F187" i="9" s="1"/>
  <c r="E187" i="9"/>
  <c r="D188" i="9" l="1"/>
  <c r="E188" i="9" l="1"/>
  <c r="C188" i="9"/>
  <c r="F188" i="9" s="1"/>
  <c r="D189" i="9" l="1"/>
  <c r="C189" i="9" l="1"/>
  <c r="F189" i="9" s="1"/>
  <c r="E189" i="9"/>
  <c r="D190" i="9" l="1"/>
  <c r="C190" i="9" l="1"/>
  <c r="F190" i="9" s="1"/>
  <c r="E190" i="9"/>
  <c r="D191" i="9" l="1"/>
  <c r="E191" i="9" l="1"/>
  <c r="C191" i="9"/>
  <c r="F191" i="9" s="1"/>
  <c r="D192" i="9" l="1"/>
  <c r="C192" i="9" l="1"/>
  <c r="F192" i="9" s="1"/>
  <c r="E192" i="9"/>
  <c r="D193" i="9" l="1"/>
  <c r="C193" i="9" l="1"/>
  <c r="F193" i="9" s="1"/>
  <c r="E193" i="9"/>
  <c r="D194" i="9" l="1"/>
  <c r="E194" i="9" l="1"/>
  <c r="C194" i="9"/>
  <c r="F194" i="9" s="1"/>
  <c r="D195" i="9" l="1"/>
  <c r="C195" i="9" l="1"/>
  <c r="F195" i="9" s="1"/>
  <c r="E195" i="9"/>
  <c r="D196" i="9" l="1"/>
  <c r="C196" i="9" l="1"/>
  <c r="F196" i="9" s="1"/>
  <c r="E196" i="9"/>
  <c r="D197" i="9" l="1"/>
  <c r="E197" i="9" l="1"/>
  <c r="C197" i="9"/>
  <c r="F197" i="9" s="1"/>
  <c r="D198" i="9" l="1"/>
  <c r="C198" i="9" l="1"/>
  <c r="F198" i="9" s="1"/>
  <c r="E198" i="9"/>
  <c r="D199" i="9" l="1"/>
  <c r="C199" i="9" l="1"/>
  <c r="F199" i="9" s="1"/>
  <c r="E199" i="9"/>
  <c r="D200" i="9" l="1"/>
  <c r="E200" i="9" l="1"/>
  <c r="C200" i="9"/>
  <c r="F200" i="9" s="1"/>
  <c r="D201" i="9" l="1"/>
  <c r="C201" i="9" l="1"/>
  <c r="F201" i="9" s="1"/>
  <c r="E201" i="9"/>
  <c r="D202" i="9" l="1"/>
  <c r="C202" i="9" l="1"/>
  <c r="F202" i="9" s="1"/>
  <c r="E202" i="9"/>
  <c r="D203" i="9" l="1"/>
  <c r="E203" i="9" l="1"/>
  <c r="C203" i="9"/>
  <c r="F203" i="9" s="1"/>
  <c r="D204" i="9" l="1"/>
  <c r="C204" i="9" l="1"/>
  <c r="F204" i="9" s="1"/>
  <c r="E204" i="9"/>
  <c r="D205" i="9" l="1"/>
  <c r="C205" i="9" l="1"/>
  <c r="F205" i="9" s="1"/>
  <c r="E205" i="9"/>
  <c r="D206" i="9" l="1"/>
  <c r="E206" i="9" l="1"/>
  <c r="C206" i="9"/>
  <c r="F206" i="9" s="1"/>
  <c r="D207" i="9" l="1"/>
  <c r="C207" i="9" l="1"/>
  <c r="F207" i="9" s="1"/>
  <c r="E207" i="9"/>
  <c r="D208" i="9" l="1"/>
  <c r="C208" i="9" l="1"/>
  <c r="F208" i="9" s="1"/>
  <c r="E208" i="9"/>
  <c r="D209" i="9" l="1"/>
  <c r="E209" i="9" l="1"/>
  <c r="C209" i="9"/>
  <c r="F209" i="9" s="1"/>
  <c r="D210" i="9" l="1"/>
  <c r="C210" i="9" l="1"/>
  <c r="F210" i="9" s="1"/>
  <c r="E210" i="9"/>
  <c r="D211" i="9" l="1"/>
  <c r="C211" i="9" l="1"/>
  <c r="F211" i="9" s="1"/>
  <c r="E211" i="9"/>
  <c r="D212" i="9" l="1"/>
  <c r="E212" i="9" l="1"/>
  <c r="C212" i="9"/>
  <c r="F212" i="9" s="1"/>
  <c r="D213" i="9" l="1"/>
  <c r="C213" i="9" l="1"/>
  <c r="F213" i="9" s="1"/>
  <c r="E213" i="9"/>
  <c r="D214" i="9" l="1"/>
  <c r="C214" i="9" l="1"/>
  <c r="F214" i="9" s="1"/>
  <c r="E214" i="9"/>
  <c r="D215" i="9" l="1"/>
  <c r="E215" i="9" l="1"/>
  <c r="C215" i="9"/>
  <c r="F215" i="9" s="1"/>
  <c r="D216" i="9" l="1"/>
  <c r="C216" i="9" l="1"/>
  <c r="F216" i="9" s="1"/>
  <c r="E216" i="9"/>
  <c r="D217" i="9" l="1"/>
  <c r="C217" i="9" l="1"/>
  <c r="F217" i="9" s="1"/>
  <c r="E217" i="9"/>
  <c r="D218" i="9" l="1"/>
  <c r="E218" i="9" l="1"/>
  <c r="C218" i="9"/>
  <c r="F218" i="9" s="1"/>
  <c r="D219" i="9" l="1"/>
  <c r="C219" i="9" l="1"/>
  <c r="F219" i="9" s="1"/>
  <c r="E219" i="9"/>
  <c r="D220" i="9" l="1"/>
  <c r="C220" i="9" l="1"/>
  <c r="F220" i="9" s="1"/>
  <c r="E220" i="9"/>
  <c r="D221" i="9" l="1"/>
  <c r="E221" i="9" l="1"/>
  <c r="C221" i="9"/>
  <c r="F221" i="9" s="1"/>
  <c r="D222" i="9" l="1"/>
  <c r="C222" i="9" l="1"/>
  <c r="F222" i="9" s="1"/>
  <c r="E222" i="9"/>
  <c r="D223" i="9" l="1"/>
  <c r="C223" i="9" l="1"/>
  <c r="F223" i="9" s="1"/>
  <c r="E223" i="9"/>
  <c r="D224" i="9" l="1"/>
  <c r="E224" i="9" l="1"/>
  <c r="C224" i="9"/>
  <c r="F224" i="9" s="1"/>
  <c r="D225" i="9" l="1"/>
  <c r="C225" i="9" l="1"/>
  <c r="F225" i="9" s="1"/>
  <c r="E225" i="9"/>
  <c r="D226" i="9" l="1"/>
  <c r="C226" i="9" l="1"/>
  <c r="F226" i="9" s="1"/>
  <c r="E226" i="9"/>
  <c r="D227" i="9" l="1"/>
  <c r="E227" i="9" l="1"/>
  <c r="C227" i="9"/>
  <c r="F227" i="9" s="1"/>
  <c r="D228" i="9" l="1"/>
  <c r="C228" i="9" l="1"/>
  <c r="F228" i="9" s="1"/>
  <c r="E228" i="9"/>
  <c r="D229" i="9" l="1"/>
  <c r="C229" i="9" l="1"/>
  <c r="F229" i="9" s="1"/>
  <c r="E229" i="9"/>
  <c r="D230" i="9" l="1"/>
  <c r="E230" i="9" l="1"/>
  <c r="C230" i="9"/>
  <c r="F230" i="9" s="1"/>
  <c r="D231" i="9" l="1"/>
  <c r="C231" i="9" l="1"/>
  <c r="F231" i="9" s="1"/>
  <c r="E231" i="9"/>
  <c r="D232" i="9" l="1"/>
  <c r="C232" i="9" l="1"/>
  <c r="F232" i="9" s="1"/>
  <c r="E232" i="9"/>
  <c r="D233" i="9" l="1"/>
  <c r="E233" i="9" l="1"/>
  <c r="C233" i="9"/>
  <c r="F233" i="9" s="1"/>
  <c r="D234" i="9" l="1"/>
  <c r="C234" i="9" l="1"/>
  <c r="F234" i="9" s="1"/>
  <c r="E234" i="9"/>
  <c r="D235" i="9" l="1"/>
  <c r="C235" i="9" l="1"/>
  <c r="F235" i="9" s="1"/>
  <c r="E235" i="9"/>
  <c r="D236" i="9" l="1"/>
  <c r="E236" i="9" l="1"/>
  <c r="C236" i="9"/>
  <c r="F236" i="9" s="1"/>
  <c r="D237" i="9" l="1"/>
  <c r="C237" i="9" l="1"/>
  <c r="F237" i="9" s="1"/>
  <c r="E237" i="9"/>
  <c r="D238" i="9" l="1"/>
  <c r="C238" i="9" l="1"/>
  <c r="F238" i="9" s="1"/>
  <c r="E238" i="9"/>
  <c r="D239" i="9" l="1"/>
  <c r="E239" i="9" l="1"/>
  <c r="C239" i="9"/>
  <c r="F239" i="9" s="1"/>
  <c r="D240" i="9" l="1"/>
  <c r="E240" i="9" l="1"/>
  <c r="C240" i="9"/>
  <c r="F240" i="9" s="1"/>
  <c r="D241" i="9" l="1"/>
  <c r="C241" i="9" l="1"/>
  <c r="F241" i="9" s="1"/>
  <c r="E241" i="9"/>
  <c r="D242" i="9" l="1"/>
  <c r="E242" i="9" l="1"/>
  <c r="C242" i="9"/>
  <c r="F242" i="9" s="1"/>
  <c r="D243" i="9" l="1"/>
  <c r="E243" i="9" l="1"/>
  <c r="C243" i="9"/>
  <c r="F243" i="9" s="1"/>
  <c r="D244" i="9" l="1"/>
  <c r="C244" i="9" l="1"/>
  <c r="F244" i="9" s="1"/>
  <c r="E244" i="9"/>
  <c r="D245" i="9" l="1"/>
  <c r="E245" i="9" l="1"/>
  <c r="C245" i="9"/>
  <c r="F245" i="9" s="1"/>
  <c r="D246" i="9" l="1"/>
  <c r="E246" i="9" l="1"/>
  <c r="C246" i="9"/>
  <c r="F246" i="9" s="1"/>
  <c r="D247" i="9" l="1"/>
  <c r="C247" i="9" l="1"/>
  <c r="F247" i="9" s="1"/>
  <c r="E247" i="9"/>
  <c r="D248" i="9" l="1"/>
  <c r="E248" i="9" l="1"/>
  <c r="C248" i="9"/>
  <c r="F248" i="9" s="1"/>
  <c r="D249" i="9" l="1"/>
  <c r="E249" i="9" l="1"/>
  <c r="C249" i="9"/>
  <c r="F249" i="9" s="1"/>
  <c r="D250" i="9" l="1"/>
  <c r="C250" i="9" l="1"/>
  <c r="F250" i="9" s="1"/>
  <c r="E250" i="9"/>
  <c r="D251" i="9" l="1"/>
  <c r="E251" i="9" l="1"/>
  <c r="C251" i="9"/>
  <c r="F251" i="9" s="1"/>
  <c r="D252" i="9" l="1"/>
  <c r="E252" i="9" l="1"/>
  <c r="C252" i="9"/>
  <c r="F252" i="9" s="1"/>
  <c r="D253" i="9" l="1"/>
  <c r="C253" i="9" l="1"/>
  <c r="F253" i="9" s="1"/>
  <c r="E253" i="9"/>
  <c r="D254" i="9" l="1"/>
  <c r="E254" i="9" l="1"/>
  <c r="C254" i="9"/>
  <c r="F254" i="9" s="1"/>
  <c r="D255" i="9" l="1"/>
  <c r="E255" i="9" l="1"/>
  <c r="C255" i="9"/>
  <c r="F255" i="9" s="1"/>
  <c r="D256" i="9" l="1"/>
  <c r="C256" i="9" l="1"/>
  <c r="F256" i="9" s="1"/>
  <c r="E256" i="9"/>
  <c r="D257" i="9" l="1"/>
  <c r="E257" i="9" l="1"/>
  <c r="C257" i="9"/>
  <c r="F257" i="9" s="1"/>
  <c r="D258" i="9" l="1"/>
  <c r="E258" i="9" l="1"/>
  <c r="C258" i="9"/>
  <c r="F258" i="9" s="1"/>
  <c r="D259" i="9" l="1"/>
  <c r="C259" i="9" l="1"/>
  <c r="F259" i="9" s="1"/>
  <c r="E259" i="9"/>
  <c r="D260" i="9" l="1"/>
  <c r="E260" i="9" l="1"/>
  <c r="C260" i="9"/>
  <c r="F260" i="9" s="1"/>
  <c r="D261" i="9" l="1"/>
  <c r="E261" i="9" l="1"/>
  <c r="C261" i="9"/>
  <c r="F261" i="9" s="1"/>
  <c r="D262" i="9" l="1"/>
  <c r="C262" i="9" l="1"/>
  <c r="F262" i="9" s="1"/>
  <c r="E262" i="9"/>
  <c r="D263" i="9" l="1"/>
  <c r="E263" i="9" l="1"/>
  <c r="C263" i="9"/>
  <c r="F263" i="9" s="1"/>
  <c r="D264" i="9" l="1"/>
  <c r="E264" i="9" l="1"/>
  <c r="C264" i="9"/>
  <c r="F264" i="9" s="1"/>
  <c r="D265" i="9" l="1"/>
  <c r="C265" i="9" l="1"/>
  <c r="F265" i="9" s="1"/>
  <c r="E265" i="9"/>
  <c r="D266" i="9" l="1"/>
  <c r="E266" i="9" l="1"/>
  <c r="C266" i="9"/>
  <c r="F266" i="9" s="1"/>
  <c r="D267" i="9" l="1"/>
  <c r="E267" i="9" l="1"/>
  <c r="C267" i="9"/>
  <c r="F267" i="9" s="1"/>
  <c r="D268" i="9" l="1"/>
  <c r="C268" i="9" l="1"/>
  <c r="F268" i="9" s="1"/>
  <c r="E268" i="9"/>
  <c r="D269" i="9" l="1"/>
  <c r="E269" i="9" l="1"/>
  <c r="C269" i="9"/>
  <c r="F269" i="9" s="1"/>
  <c r="D270" i="9" l="1"/>
  <c r="E270" i="9" l="1"/>
  <c r="C270" i="9"/>
  <c r="F270" i="9" s="1"/>
  <c r="D271" i="9" l="1"/>
  <c r="C271" i="9" l="1"/>
  <c r="F271" i="9" s="1"/>
  <c r="E271" i="9"/>
  <c r="D272" i="9" l="1"/>
  <c r="E272" i="9" l="1"/>
  <c r="C272" i="9"/>
  <c r="F272" i="9" s="1"/>
  <c r="D273" i="9" l="1"/>
  <c r="E273" i="9" l="1"/>
  <c r="C273" i="9"/>
  <c r="F273" i="9" s="1"/>
  <c r="D274" i="9" l="1"/>
  <c r="C274" i="9" l="1"/>
  <c r="F274" i="9" s="1"/>
  <c r="E274" i="9"/>
  <c r="D275" i="9" l="1"/>
  <c r="E275" i="9" l="1"/>
  <c r="C275" i="9"/>
  <c r="F275" i="9" s="1"/>
  <c r="D276" i="9" l="1"/>
  <c r="E276" i="9" l="1"/>
  <c r="C276" i="9"/>
  <c r="F276" i="9" s="1"/>
  <c r="D277" i="9" l="1"/>
  <c r="C277" i="9" l="1"/>
  <c r="F277" i="9" s="1"/>
  <c r="E277" i="9"/>
  <c r="D278" i="9" l="1"/>
  <c r="E278" i="9" l="1"/>
  <c r="C278" i="9"/>
  <c r="F278" i="9" s="1"/>
  <c r="D279" i="9" l="1"/>
  <c r="E279" i="9" l="1"/>
  <c r="C279" i="9"/>
  <c r="F279" i="9" s="1"/>
  <c r="D280" i="9" l="1"/>
  <c r="C280" i="9" l="1"/>
  <c r="F280" i="9" s="1"/>
  <c r="E280" i="9"/>
  <c r="D281" i="9" l="1"/>
  <c r="C281" i="9" l="1"/>
  <c r="F281" i="9" s="1"/>
  <c r="E281" i="9"/>
  <c r="D282" i="9" l="1"/>
  <c r="E282" i="9" l="1"/>
  <c r="C282" i="9"/>
  <c r="F282" i="9" s="1"/>
  <c r="D283" i="9" l="1"/>
  <c r="E283" i="9" l="1"/>
  <c r="C283" i="9"/>
  <c r="F283" i="9" s="1"/>
  <c r="D284" i="9" l="1"/>
  <c r="C284" i="9" l="1"/>
  <c r="F284" i="9" s="1"/>
  <c r="E284" i="9"/>
  <c r="D285" i="9" l="1"/>
  <c r="C285" i="9" l="1"/>
  <c r="F285" i="9" s="1"/>
  <c r="E285" i="9"/>
  <c r="D286" i="9" l="1"/>
  <c r="E286" i="9" l="1"/>
  <c r="C286" i="9"/>
  <c r="F286" i="9" s="1"/>
  <c r="D287" i="9" l="1"/>
  <c r="C287" i="9" l="1"/>
  <c r="F287" i="9" s="1"/>
  <c r="E287" i="9"/>
  <c r="D288" i="9" l="1"/>
  <c r="E288" i="9" l="1"/>
  <c r="C288" i="9"/>
  <c r="F288" i="9" s="1"/>
  <c r="D289" i="9" l="1"/>
  <c r="C289" i="9" l="1"/>
  <c r="F289" i="9" s="1"/>
  <c r="E289" i="9"/>
  <c r="D290" i="9" l="1"/>
  <c r="C290" i="9" l="1"/>
  <c r="F290" i="9" s="1"/>
  <c r="E290" i="9"/>
  <c r="D291" i="9" l="1"/>
  <c r="E291" i="9" l="1"/>
  <c r="C291" i="9"/>
  <c r="F291" i="9" s="1"/>
  <c r="D292" i="9" l="1"/>
  <c r="E292" i="9" l="1"/>
  <c r="C292" i="9"/>
  <c r="F292" i="9" s="1"/>
  <c r="D293" i="9" l="1"/>
  <c r="C293" i="9" l="1"/>
  <c r="F293" i="9" s="1"/>
  <c r="E293" i="9"/>
  <c r="D294" i="9" l="1"/>
  <c r="C294" i="9" l="1"/>
  <c r="F294" i="9" s="1"/>
  <c r="E294" i="9"/>
  <c r="D295" i="9" l="1"/>
  <c r="C295" i="9" l="1"/>
  <c r="F295" i="9" s="1"/>
  <c r="E295" i="9"/>
  <c r="D296" i="9" l="1"/>
  <c r="C296" i="9" l="1"/>
  <c r="F296" i="9" s="1"/>
  <c r="E296" i="9"/>
  <c r="D297" i="9" l="1"/>
  <c r="E297" i="9" l="1"/>
  <c r="C297" i="9"/>
  <c r="F297" i="9" s="1"/>
  <c r="D298" i="9" l="1"/>
  <c r="E298" i="9" l="1"/>
  <c r="C298" i="9"/>
  <c r="F298" i="9" s="1"/>
  <c r="D299" i="9" l="1"/>
  <c r="C299" i="9" l="1"/>
  <c r="F299" i="9" s="1"/>
  <c r="E299" i="9"/>
  <c r="D300" i="9" l="1"/>
  <c r="E300" i="9" l="1"/>
  <c r="C300" i="9"/>
  <c r="F300" i="9" s="1"/>
  <c r="D301" i="9" l="1"/>
  <c r="C301" i="9" l="1"/>
  <c r="F301" i="9" s="1"/>
  <c r="E301" i="9"/>
  <c r="D302" i="9" l="1"/>
  <c r="C302" i="9" l="1"/>
  <c r="F302" i="9" s="1"/>
  <c r="E302" i="9"/>
  <c r="D303" i="9" l="1"/>
  <c r="E303" i="9" l="1"/>
  <c r="C303" i="9"/>
  <c r="F303" i="9" s="1"/>
  <c r="D304" i="9" l="1"/>
  <c r="E304" i="9" l="1"/>
  <c r="C304" i="9"/>
  <c r="F304" i="9" s="1"/>
  <c r="D305" i="9" l="1"/>
  <c r="C305" i="9" l="1"/>
  <c r="F305" i="9" s="1"/>
  <c r="E305" i="9"/>
  <c r="D306" i="9" l="1"/>
  <c r="E306" i="9" l="1"/>
  <c r="C306" i="9"/>
  <c r="F306" i="9" s="1"/>
  <c r="D307" i="9" l="1"/>
  <c r="C307" i="9" l="1"/>
  <c r="F307" i="9" s="1"/>
  <c r="E307" i="9"/>
  <c r="D308" i="9" l="1"/>
  <c r="C308" i="9" l="1"/>
  <c r="F308" i="9" s="1"/>
  <c r="E308" i="9"/>
  <c r="D309" i="9" l="1"/>
  <c r="E309" i="9" l="1"/>
  <c r="C309" i="9"/>
  <c r="F309" i="9" s="1"/>
  <c r="D310" i="9" l="1"/>
  <c r="E310" i="9" l="1"/>
  <c r="C310" i="9"/>
  <c r="F310" i="9" s="1"/>
  <c r="D311" i="9" l="1"/>
  <c r="C311" i="9" l="1"/>
  <c r="F311" i="9" s="1"/>
  <c r="E311" i="9"/>
  <c r="D312" i="9" l="1"/>
  <c r="C312" i="9" l="1"/>
  <c r="F312" i="9" s="1"/>
  <c r="E312" i="9"/>
  <c r="D313" i="9" l="1"/>
  <c r="C313" i="9" l="1"/>
  <c r="F313" i="9" s="1"/>
  <c r="E313" i="9"/>
  <c r="D314" i="9" l="1"/>
  <c r="C314" i="9" l="1"/>
  <c r="F314" i="9" s="1"/>
  <c r="E314" i="9"/>
  <c r="D315" i="9" l="1"/>
  <c r="E315" i="9" l="1"/>
  <c r="C315" i="9"/>
  <c r="F315" i="9" s="1"/>
  <c r="D316" i="9" l="1"/>
  <c r="E316" i="9" l="1"/>
  <c r="C316" i="9"/>
  <c r="F316" i="9" s="1"/>
  <c r="D317" i="9" l="1"/>
  <c r="C317" i="9" l="1"/>
  <c r="F317" i="9" s="1"/>
  <c r="E317" i="9"/>
  <c r="D318" i="9" l="1"/>
  <c r="C318" i="9" l="1"/>
  <c r="F318" i="9" s="1"/>
  <c r="E318" i="9"/>
  <c r="D319" i="9" l="1"/>
  <c r="C319" i="9" l="1"/>
  <c r="F319" i="9" s="1"/>
  <c r="E319" i="9"/>
  <c r="D320" i="9" l="1"/>
  <c r="C320" i="9" l="1"/>
  <c r="F320" i="9" s="1"/>
  <c r="E320" i="9"/>
  <c r="D321" i="9" l="1"/>
  <c r="E321" i="9" l="1"/>
  <c r="C321" i="9"/>
  <c r="F321" i="9" s="1"/>
  <c r="D322" i="9" l="1"/>
  <c r="E322" i="9" l="1"/>
  <c r="C322" i="9"/>
  <c r="F322" i="9" s="1"/>
  <c r="D323" i="9" l="1"/>
  <c r="C323" i="9" l="1"/>
  <c r="F323" i="9" s="1"/>
  <c r="E323" i="9"/>
  <c r="D324" i="9" l="1"/>
  <c r="E324" i="9" l="1"/>
  <c r="C324" i="9"/>
  <c r="F324" i="9" s="1"/>
  <c r="D325" i="9" l="1"/>
  <c r="C325" i="9" l="1"/>
  <c r="F325" i="9" s="1"/>
  <c r="E325" i="9"/>
  <c r="D326" i="9" l="1"/>
  <c r="C326" i="9" l="1"/>
  <c r="F326" i="9" s="1"/>
  <c r="E326" i="9"/>
  <c r="D327" i="9" l="1"/>
  <c r="E327" i="9" l="1"/>
  <c r="C327" i="9"/>
  <c r="F327" i="9" s="1"/>
  <c r="D328" i="9" l="1"/>
  <c r="E328" i="9" l="1"/>
  <c r="C328" i="9"/>
  <c r="F328" i="9" s="1"/>
  <c r="D329" i="9" l="1"/>
  <c r="C329" i="9" l="1"/>
  <c r="F329" i="9" s="1"/>
  <c r="E329" i="9"/>
  <c r="D330" i="9" l="1"/>
  <c r="E330" i="9" l="1"/>
  <c r="C330" i="9"/>
  <c r="F330" i="9" s="1"/>
  <c r="D331" i="9" l="1"/>
  <c r="C331" i="9" l="1"/>
  <c r="F331" i="9" s="1"/>
  <c r="E331" i="9"/>
  <c r="D332" i="9" l="1"/>
  <c r="C332" i="9" l="1"/>
  <c r="F332" i="9" s="1"/>
  <c r="E332" i="9"/>
  <c r="D333" i="9" l="1"/>
  <c r="E333" i="9" l="1"/>
  <c r="C333" i="9"/>
  <c r="F333" i="9" s="1"/>
  <c r="D334" i="9" l="1"/>
  <c r="E334" i="9" l="1"/>
  <c r="C334" i="9"/>
  <c r="F334" i="9" s="1"/>
  <c r="D335" i="9" l="1"/>
  <c r="C335" i="9" l="1"/>
  <c r="F335" i="9" s="1"/>
  <c r="E335" i="9"/>
  <c r="D336" i="9" l="1"/>
  <c r="C336" i="9" l="1"/>
  <c r="F336" i="9" s="1"/>
  <c r="E336" i="9"/>
  <c r="D337" i="9" l="1"/>
  <c r="E337" i="9" l="1"/>
  <c r="C337" i="9"/>
  <c r="F337" i="9" s="1"/>
  <c r="D338" i="9" l="1"/>
  <c r="C338" i="9" l="1"/>
  <c r="F338" i="9" s="1"/>
  <c r="E338" i="9"/>
  <c r="D339" i="9" l="1"/>
  <c r="E339" i="9" l="1"/>
  <c r="C339" i="9"/>
  <c r="F339" i="9" s="1"/>
  <c r="D340" i="9" l="1"/>
  <c r="C340" i="9" l="1"/>
  <c r="F340" i="9" s="1"/>
  <c r="E340" i="9"/>
  <c r="D341" i="9" l="1"/>
  <c r="C341" i="9" l="1"/>
  <c r="F341" i="9" s="1"/>
  <c r="E341" i="9"/>
  <c r="D342" i="9" l="1"/>
  <c r="C342" i="9" l="1"/>
  <c r="F342" i="9" s="1"/>
  <c r="E342" i="9"/>
  <c r="D343" i="9" l="1"/>
  <c r="E343" i="9" l="1"/>
  <c r="C343" i="9"/>
  <c r="F343" i="9" s="1"/>
  <c r="D344" i="9" l="1"/>
  <c r="C344" i="9" l="1"/>
  <c r="F344" i="9" s="1"/>
  <c r="E344" i="9"/>
  <c r="D345" i="9" l="1"/>
  <c r="C345" i="9" l="1"/>
  <c r="F345" i="9" s="1"/>
  <c r="E345" i="9"/>
  <c r="D346" i="9" l="1"/>
  <c r="C346" i="9" l="1"/>
  <c r="F346" i="9" s="1"/>
  <c r="E346" i="9"/>
  <c r="D347" i="9" l="1"/>
  <c r="C347" i="9" l="1"/>
  <c r="F347" i="9" s="1"/>
  <c r="E347" i="9"/>
  <c r="D348" i="9" l="1"/>
  <c r="E348" i="9" l="1"/>
  <c r="C348" i="9"/>
  <c r="F348" i="9" s="1"/>
  <c r="D349" i="9" l="1"/>
  <c r="E349" i="9" l="1"/>
  <c r="C349" i="9"/>
  <c r="F349" i="9" s="1"/>
  <c r="D350" i="9" l="1"/>
  <c r="C350" i="9" l="1"/>
  <c r="F350" i="9" s="1"/>
  <c r="E350" i="9"/>
  <c r="D351" i="9" l="1"/>
  <c r="E351" i="9" l="1"/>
  <c r="C351" i="9"/>
  <c r="F351" i="9" s="1"/>
  <c r="D352" i="9" l="1"/>
  <c r="E352" i="9" l="1"/>
  <c r="C352" i="9"/>
  <c r="F352" i="9" s="1"/>
  <c r="D353" i="9" l="1"/>
  <c r="C353" i="9" l="1"/>
  <c r="F353" i="9" s="1"/>
  <c r="E353" i="9"/>
  <c r="D354" i="9" l="1"/>
  <c r="C354" i="9" l="1"/>
  <c r="F354" i="9" s="1"/>
  <c r="E354" i="9"/>
  <c r="D355" i="9" l="1"/>
  <c r="C355" i="9" l="1"/>
  <c r="F355" i="9" s="1"/>
  <c r="E355" i="9"/>
  <c r="D356" i="9" l="1"/>
  <c r="C356" i="9" l="1"/>
  <c r="F356" i="9" s="1"/>
  <c r="E356" i="9"/>
  <c r="D357" i="9" l="1"/>
  <c r="E357" i="9" l="1"/>
  <c r="C357" i="9"/>
  <c r="F357" i="9" s="1"/>
  <c r="D358" i="9" l="1"/>
  <c r="E358" i="9" l="1"/>
  <c r="C358" i="9"/>
  <c r="F358" i="9" s="1"/>
  <c r="D359" i="9" l="1"/>
  <c r="C359" i="9" l="1"/>
  <c r="F359" i="9" s="1"/>
  <c r="E359" i="9"/>
  <c r="D360" i="9" l="1"/>
  <c r="E360" i="9" l="1"/>
  <c r="C360" i="9"/>
  <c r="F360" i="9" s="1"/>
  <c r="D361" i="9" l="1"/>
  <c r="C361" i="9" l="1"/>
  <c r="F361" i="9" s="1"/>
  <c r="E361" i="9"/>
  <c r="D362" i="9" l="1"/>
  <c r="C362" i="9" l="1"/>
  <c r="F362" i="9" s="1"/>
  <c r="E362" i="9"/>
  <c r="D363" i="9" l="1"/>
  <c r="C363" i="9" l="1"/>
  <c r="F363" i="9" s="1"/>
  <c r="E363" i="9"/>
  <c r="D364" i="9" l="1"/>
  <c r="E364" i="9" l="1"/>
  <c r="C364" i="9"/>
  <c r="F364" i="9" s="1"/>
  <c r="D365" i="9" l="1"/>
  <c r="C365" i="9" l="1"/>
  <c r="F365" i="9" s="1"/>
  <c r="E365" i="9"/>
  <c r="D366" i="9" l="1"/>
  <c r="E366" i="9" l="1"/>
  <c r="C366" i="9"/>
  <c r="F366" i="9" s="1"/>
  <c r="D367" i="9" l="1"/>
  <c r="C367" i="9" l="1"/>
  <c r="F367" i="9" s="1"/>
  <c r="E367" i="9"/>
  <c r="D368" i="9" l="1"/>
  <c r="C368" i="9" l="1"/>
  <c r="F368" i="9" s="1"/>
  <c r="E368" i="9"/>
  <c r="D369" i="9" l="1"/>
  <c r="E369" i="9" l="1"/>
  <c r="C369" i="9"/>
  <c r="F369" i="9" s="1"/>
  <c r="D370" i="9" l="1"/>
  <c r="E370" i="9" l="1"/>
  <c r="C370" i="9"/>
  <c r="F370" i="9" s="1"/>
  <c r="D371" i="9" l="1"/>
  <c r="C371" i="9" l="1"/>
  <c r="F371" i="9" s="1"/>
  <c r="E371" i="9"/>
  <c r="D372" i="9" l="1"/>
  <c r="E372" i="9" l="1"/>
  <c r="C372" i="9"/>
  <c r="F372" i="9" s="1"/>
  <c r="D373" i="9" l="1"/>
  <c r="C373" i="9" l="1"/>
  <c r="F373" i="9" s="1"/>
  <c r="E373" i="9"/>
  <c r="D374" i="9" l="1"/>
  <c r="C374" i="9" l="1"/>
  <c r="F374" i="9" s="1"/>
  <c r="E374" i="9"/>
  <c r="D375" i="9" l="1"/>
  <c r="C375" i="9" l="1"/>
  <c r="F375" i="9" s="1"/>
  <c r="E375" i="9"/>
  <c r="D376" i="9" l="1"/>
  <c r="E376" i="9" l="1"/>
  <c r="C376" i="9"/>
  <c r="F376" i="9" s="1"/>
  <c r="D377" i="9" l="1"/>
  <c r="C377" i="9" l="1"/>
  <c r="F377" i="9" s="1"/>
  <c r="E377" i="9"/>
  <c r="D378" i="9" l="1"/>
  <c r="C378" i="9" l="1"/>
  <c r="F378" i="9" s="1"/>
  <c r="E378" i="9"/>
  <c r="D379" i="9" l="1"/>
  <c r="E379" i="9" l="1"/>
  <c r="C379" i="9"/>
  <c r="F379" i="9" s="1"/>
  <c r="D380" i="9" l="1"/>
  <c r="C380" i="9" l="1"/>
  <c r="F380" i="9" s="1"/>
  <c r="E380" i="9"/>
  <c r="D381" i="9" l="1"/>
  <c r="D20" i="9" s="1"/>
  <c r="E381" i="9" l="1"/>
  <c r="C381" i="9"/>
  <c r="F381" i="9" l="1"/>
  <c r="C20" i="9"/>
  <c r="B18" i="7"/>
  <c r="B19" i="7" s="1"/>
  <c r="G4" i="7" l="1"/>
  <c r="G3" i="7" s="1"/>
  <c r="B24" i="7"/>
  <c r="B25" i="7" l="1"/>
  <c r="B26" i="7" s="1"/>
  <c r="G8" i="7"/>
  <c r="F11" i="1" l="1"/>
  <c r="E11" i="1"/>
  <c r="D11" i="1"/>
  <c r="B11" i="1"/>
  <c r="C11" i="1"/>
  <c r="C16" i="1" l="1"/>
  <c r="C12" i="1"/>
  <c r="B16" i="1"/>
  <c r="B12" i="1"/>
  <c r="D16" i="1"/>
  <c r="D12" i="1"/>
  <c r="E12" i="1"/>
  <c r="E16" i="1"/>
  <c r="F16" i="1"/>
  <c r="F12" i="1"/>
  <c r="F14" i="1" l="1"/>
  <c r="F17" i="1" s="1"/>
  <c r="F21" i="1"/>
  <c r="E21" i="1"/>
  <c r="E14" i="1"/>
  <c r="E17" i="1" s="1"/>
  <c r="D21" i="1"/>
  <c r="D14" i="1"/>
  <c r="D17" i="1" s="1"/>
  <c r="B14" i="1"/>
  <c r="B17" i="1" s="1"/>
  <c r="C21" i="1"/>
  <c r="C14" i="1"/>
  <c r="C17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<sst xmlns="http://schemas.openxmlformats.org/spreadsheetml/2006/main" count="188" uniqueCount="130">
  <si>
    <t>Year 1</t>
  </si>
  <si>
    <t>Year 2</t>
  </si>
  <si>
    <t>Year 3</t>
  </si>
  <si>
    <t>Year 4</t>
  </si>
  <si>
    <t>Year 5</t>
  </si>
  <si>
    <t>Property Size</t>
  </si>
  <si>
    <t>Soft Costs</t>
  </si>
  <si>
    <t>Development Key</t>
  </si>
  <si>
    <t>Item</t>
  </si>
  <si>
    <t>Figure</t>
  </si>
  <si>
    <t>Metric</t>
  </si>
  <si>
    <t>Soft Cost</t>
  </si>
  <si>
    <t>Percentage of Hard Costs</t>
  </si>
  <si>
    <t>Site Work</t>
  </si>
  <si>
    <t>Per SF</t>
  </si>
  <si>
    <t>Hard Costs</t>
  </si>
  <si>
    <t>Hard Costs by Use Type</t>
  </si>
  <si>
    <t>Office</t>
  </si>
  <si>
    <t>Storage</t>
  </si>
  <si>
    <t>Contingency</t>
  </si>
  <si>
    <t>Percentage of Soft &amp; Hard Costs</t>
  </si>
  <si>
    <t>Gross SF</t>
  </si>
  <si>
    <t>Leasable SF</t>
  </si>
  <si>
    <t>Leasable SF Loss Factor</t>
  </si>
  <si>
    <t>Residential Unit Size</t>
  </si>
  <si>
    <t>Studio</t>
  </si>
  <si>
    <t>1 BR</t>
  </si>
  <si>
    <t>2 BR</t>
  </si>
  <si>
    <t>3 BR</t>
  </si>
  <si>
    <t>Existing Strutctures</t>
  </si>
  <si>
    <t>Use Type</t>
  </si>
  <si>
    <t>Gross Conversion</t>
  </si>
  <si>
    <t>Project Basics</t>
  </si>
  <si>
    <t>Subtotal</t>
  </si>
  <si>
    <t>Construction Financing (Simple)</t>
  </si>
  <si>
    <t>Annual Interest</t>
  </si>
  <si>
    <t>Term (Months)</t>
  </si>
  <si>
    <t>Equity</t>
  </si>
  <si>
    <t>Debt</t>
  </si>
  <si>
    <t>Pre-Debt Total</t>
  </si>
  <si>
    <t>CONSTRUCTION TOTAL</t>
  </si>
  <si>
    <t>Building Use Profile &amp; Project Budget</t>
  </si>
  <si>
    <t>No. Units</t>
  </si>
  <si>
    <t>Accrued Interest</t>
  </si>
  <si>
    <t>Product Type</t>
  </si>
  <si>
    <t>Rent/SF Annum</t>
  </si>
  <si>
    <t>Loss Factor (Vacancy)</t>
  </si>
  <si>
    <t>Unadjusted Annual Income</t>
  </si>
  <si>
    <t>Loss &amp; Operating Expenses</t>
  </si>
  <si>
    <t>Net Operating Income</t>
  </si>
  <si>
    <t>TOTAL</t>
  </si>
  <si>
    <t>Operating Expenses</t>
  </si>
  <si>
    <t>Debt Service</t>
  </si>
  <si>
    <t>Annual Inflation</t>
  </si>
  <si>
    <t>Starting Reserve</t>
  </si>
  <si>
    <t>Closing Costs</t>
  </si>
  <si>
    <t>Building Remediation</t>
  </si>
  <si>
    <t>Purchase Details</t>
  </si>
  <si>
    <t>Amount Financed</t>
  </si>
  <si>
    <t>Hold Period Interest</t>
  </si>
  <si>
    <t>Loan Balance at Perm</t>
  </si>
  <si>
    <t>Purchase Loan</t>
  </si>
  <si>
    <t>Principal</t>
  </si>
  <si>
    <t>Interest Rate</t>
  </si>
  <si>
    <t>Period</t>
  </si>
  <si>
    <t>Final Balance</t>
  </si>
  <si>
    <t>Month</t>
  </si>
  <si>
    <t>Payment</t>
  </si>
  <si>
    <t>Interest</t>
  </si>
  <si>
    <t>Balance</t>
  </si>
  <si>
    <t>Cumulative Interest</t>
  </si>
  <si>
    <t>Amortization Schedule</t>
  </si>
  <si>
    <t>Monthly Payment</t>
  </si>
  <si>
    <t>Property Features</t>
  </si>
  <si>
    <t>0% if no loan</t>
  </si>
  <si>
    <t>Purchase</t>
  </si>
  <si>
    <t>USES</t>
  </si>
  <si>
    <t>Hard Cost</t>
  </si>
  <si>
    <t>Holding Cost</t>
  </si>
  <si>
    <t>SOURCES</t>
  </si>
  <si>
    <t>SOURCES &amp; USES</t>
  </si>
  <si>
    <t>Permanent Financing</t>
  </si>
  <si>
    <t>Reserve Requirement</t>
  </si>
  <si>
    <t>GAP</t>
  </si>
  <si>
    <t>Initial Site Remediation</t>
  </si>
  <si>
    <t>Vacancy &amp; OPEX Ratio</t>
  </si>
  <si>
    <t>INCOME PROJECTIONS</t>
  </si>
  <si>
    <t>TOTALS</t>
  </si>
  <si>
    <t>PROJECT DASHBOARD</t>
  </si>
  <si>
    <t>REVENUE</t>
  </si>
  <si>
    <t>EXPENSES</t>
  </si>
  <si>
    <t>NET INCOME</t>
  </si>
  <si>
    <t>RESERVES</t>
  </si>
  <si>
    <t>KEY FIGURES</t>
  </si>
  <si>
    <t>Annual Reserve Requirement</t>
  </si>
  <si>
    <t>Undefined</t>
  </si>
  <si>
    <t>Principal payments during hold period?</t>
  </si>
  <si>
    <t>No</t>
  </si>
  <si>
    <t>Debt Service CR</t>
  </si>
  <si>
    <t>Cash-on-Cash</t>
  </si>
  <si>
    <t>Minimum DSCR</t>
  </si>
  <si>
    <t>General Commercial</t>
  </si>
  <si>
    <t>Interest Reserve</t>
  </si>
  <si>
    <t>Equity Requirement</t>
  </si>
  <si>
    <t>Credited Equity</t>
  </si>
  <si>
    <t>SOURCES &amp; USES TOTAL</t>
  </si>
  <si>
    <t>PERM EQUITY TOTAL</t>
  </si>
  <si>
    <t>Perm Equity Total must equal Equity Requirement</t>
  </si>
  <si>
    <t>Additional Cash at Closing (Owner/Investor)</t>
  </si>
  <si>
    <t>Additional Equity at Closing (Non Interest-Holding Sources)</t>
  </si>
  <si>
    <t>Initial Non Interest-Holding Equity Sources</t>
  </si>
  <si>
    <t>Initial Owner/Investor Equity (Cash-In)</t>
  </si>
  <si>
    <t>Project Value</t>
  </si>
  <si>
    <t>Cap Rate</t>
  </si>
  <si>
    <t>Loan to Value</t>
  </si>
  <si>
    <t>Set to either LTC or LTV</t>
  </si>
  <si>
    <t>SIMPLE MODE</t>
  </si>
  <si>
    <t>Toggles multi-step Sources</t>
  </si>
  <si>
    <t>Off</t>
  </si>
  <si>
    <t>Residential Unit Mix (optional)</t>
  </si>
  <si>
    <t>^If Simple Mode is enabled, Sources can only be added underneath 'Equity Sources for Permanent Financing' (B21-23). Clear all values in Initial Equity Sources before enabling.</t>
  </si>
  <si>
    <t>INITIAL EQUITY SOURCES TOTAL</t>
  </si>
  <si>
    <t>Additional Equity Sources for Permanent Financing</t>
  </si>
  <si>
    <t>Low level research space: $350/ sf; can go as high as $1400</t>
  </si>
  <si>
    <t>Manufacturing</t>
  </si>
  <si>
    <t>Commercial</t>
  </si>
  <si>
    <t>Logistics</t>
  </si>
  <si>
    <t>R&amp;D</t>
  </si>
  <si>
    <t>Land Value</t>
  </si>
  <si>
    <t>OpEx (NNN)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</si>
</sst>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\ &quot;SF&quot;"/>
    <numFmt numFmtId="165" formatCode="&quot;$&quot;0.00&quot;/SF&quot;"/>
    <numFmt numFmtId="166" formatCode="&quot;$&quot;#,##0.00"/>
    <numFmt numFmtId="167" formatCode="0.00%\ &quot;LTV&quot;"/>
    <numFmt numFmtId="168" formatCode="0\ &quot;Years&quot;"/>
    <numFmt numFmtId="169" formatCode="0\ &quot;Months&quot;"/>
    <numFmt numFmtId="170" formatCode="0\ &quot;Month(s)&quot;"/>
    <numFmt numFmtId="171" formatCode="&quot;$&quot;#,##0.00;[Red]&quot;$&quot;#,##0.00"/>
    <numFmt numFmtId="172" formatCode="_(* #,##0_);_(* \(#,##0\);_(* &quot;-&quot;??_);_(@_)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"/>
      <color theme="3" tint="0.249977111117893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i/>
      <sz val="11"/>
      <color theme="3" tint="0.249977111117893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i/>
      <u/>
      <sz val="11"/>
      <color theme="10"/>
      <name val="Aptos Narrow"/>
      <family val="2"/>
      <scheme val="minor"/>
    </font>
    <font>
      <b/>
      <sz val="11"/>
      <name val="Aptos Narrow"/>
      <family val="2"/>
      <scheme val="minor"/>
    </font>
    <font>
      <i/>
      <sz val="9"/>
      <color theme="1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11">
    <xf numFmtId="0" fontId="0" fillId="0" borderId="0" xfId="0"/>
    <xf numFmtId="0" fontId="0" fillId="0" borderId="0" xfId="0" applyProtection="1">
      <protection hidden="1"/>
    </xf>
    <xf numFmtId="0" fontId="4" fillId="8" borderId="1" xfId="0" applyFont="1" applyFill="1" applyBorder="1" applyProtection="1">
      <protection hidden="1"/>
    </xf>
    <xf numFmtId="0" fontId="4" fillId="8" borderId="11" xfId="0" applyFont="1" applyFill="1" applyBorder="1" applyProtection="1">
      <protection hidden="1"/>
    </xf>
    <xf numFmtId="0" fontId="4" fillId="8" borderId="12" xfId="0" applyFont="1" applyFill="1" applyBorder="1" applyProtection="1">
      <protection hidden="1"/>
    </xf>
    <xf numFmtId="0" fontId="0" fillId="0" borderId="15" xfId="0" applyBorder="1" applyProtection="1">
      <protection hidden="1"/>
    </xf>
    <xf numFmtId="44" fontId="0" fillId="0" borderId="0" xfId="1" applyFont="1" applyBorder="1" applyProtection="1">
      <protection hidden="1"/>
    </xf>
    <xf numFmtId="44" fontId="0" fillId="0" borderId="0" xfId="0" applyNumberFormat="1" applyProtection="1">
      <protection hidden="1"/>
    </xf>
    <xf numFmtId="44" fontId="0" fillId="0" borderId="5" xfId="0" applyNumberFormat="1" applyBorder="1" applyProtection="1">
      <protection hidden="1"/>
    </xf>
    <xf numFmtId="0" fontId="3" fillId="0" borderId="10" xfId="0" applyFont="1" applyBorder="1" applyProtection="1">
      <protection hidden="1"/>
    </xf>
    <xf numFmtId="44" fontId="3" fillId="0" borderId="11" xfId="0" applyNumberFormat="1" applyFont="1" applyBorder="1" applyProtection="1">
      <protection hidden="1"/>
    </xf>
    <xf numFmtId="44" fontId="3" fillId="0" borderId="12" xfId="0" applyNumberFormat="1" applyFont="1" applyBorder="1" applyProtection="1">
      <protection hidden="1"/>
    </xf>
    <xf numFmtId="8" fontId="0" fillId="0" borderId="0" xfId="0" applyNumberFormat="1" applyProtection="1">
      <protection hidden="1"/>
    </xf>
    <xf numFmtId="8" fontId="0" fillId="0" borderId="5" xfId="0" applyNumberFormat="1" applyBorder="1" applyProtection="1">
      <protection hidden="1"/>
    </xf>
    <xf numFmtId="0" fontId="3" fillId="9" borderId="1" xfId="0" applyFont="1" applyFill="1" applyBorder="1" applyProtection="1">
      <protection hidden="1"/>
    </xf>
    <xf numFmtId="44" fontId="3" fillId="9" borderId="11" xfId="0" applyNumberFormat="1" applyFont="1" applyFill="1" applyBorder="1" applyProtection="1">
      <protection hidden="1"/>
    </xf>
    <xf numFmtId="44" fontId="3" fillId="9" borderId="12" xfId="0" applyNumberFormat="1" applyFont="1" applyFill="1" applyBorder="1" applyProtection="1">
      <protection hidden="1"/>
    </xf>
    <xf numFmtId="0" fontId="0" fillId="10" borderId="1" xfId="0" applyFill="1" applyBorder="1" applyProtection="1">
      <protection hidden="1"/>
    </xf>
    <xf numFmtId="2" fontId="0" fillId="0" borderId="2" xfId="0" applyNumberFormat="1" applyBorder="1" applyProtection="1">
      <protection hidden="1"/>
    </xf>
    <xf numFmtId="2" fontId="0" fillId="0" borderId="8" xfId="0" applyNumberFormat="1" applyBorder="1" applyProtection="1">
      <protection hidden="1"/>
    </xf>
    <xf numFmtId="2" fontId="0" fillId="0" borderId="3" xfId="0" applyNumberFormat="1" applyBorder="1" applyProtection="1">
      <protection hidden="1"/>
    </xf>
    <xf numFmtId="0" fontId="0" fillId="0" borderId="10" xfId="0" applyBorder="1" applyProtection="1">
      <protection hidden="1"/>
    </xf>
    <xf numFmtId="10" fontId="0" fillId="0" borderId="10" xfId="2" applyNumberFormat="1" applyFont="1" applyBorder="1" applyProtection="1">
      <protection hidden="1"/>
    </xf>
    <xf numFmtId="10" fontId="0" fillId="0" borderId="11" xfId="2" applyNumberFormat="1" applyFont="1" applyBorder="1" applyProtection="1">
      <protection hidden="1"/>
    </xf>
    <xf numFmtId="10" fontId="0" fillId="0" borderId="12" xfId="2" applyNumberFormat="1" applyFont="1" applyBorder="1" applyProtection="1">
      <protection hidden="1"/>
    </xf>
    <xf numFmtId="0" fontId="4" fillId="8" borderId="1" xfId="0" applyFont="1" applyFill="1" applyBorder="1" applyAlignment="1" applyProtection="1">
      <alignment horizontal="center"/>
      <protection hidden="1"/>
    </xf>
    <xf numFmtId="44" fontId="0" fillId="0" borderId="13" xfId="0" applyNumberFormat="1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10" fontId="7" fillId="2" borderId="14" xfId="2" applyNumberFormat="1" applyFont="1" applyFill="1" applyBorder="1" applyProtection="1">
      <protection locked="0"/>
    </xf>
    <xf numFmtId="44" fontId="7" fillId="2" borderId="15" xfId="1" applyFont="1" applyFill="1" applyBorder="1" applyProtection="1">
      <protection locked="0"/>
    </xf>
    <xf numFmtId="169" fontId="7" fillId="2" borderId="15" xfId="0" applyNumberFormat="1" applyFont="1" applyFill="1" applyBorder="1" applyProtection="1">
      <protection locked="0"/>
    </xf>
    <xf numFmtId="0" fontId="7" fillId="2" borderId="13" xfId="0" applyFont="1" applyFill="1" applyBorder="1" applyProtection="1">
      <protection locked="0"/>
    </xf>
    <xf numFmtId="0" fontId="4" fillId="8" borderId="10" xfId="0" applyFont="1" applyFill="1" applyBorder="1" applyProtection="1">
      <protection hidden="1"/>
    </xf>
    <xf numFmtId="0" fontId="0" fillId="0" borderId="4" xfId="0" applyBorder="1" applyProtection="1">
      <protection hidden="1"/>
    </xf>
    <xf numFmtId="164" fontId="8" fillId="5" borderId="15" xfId="0" applyNumberFormat="1" applyFont="1" applyFill="1" applyBorder="1" applyProtection="1">
      <protection hidden="1"/>
    </xf>
    <xf numFmtId="164" fontId="8" fillId="5" borderId="0" xfId="0" applyNumberFormat="1" applyFont="1" applyFill="1" applyProtection="1">
      <protection hidden="1"/>
    </xf>
    <xf numFmtId="166" fontId="0" fillId="0" borderId="15" xfId="0" applyNumberFormat="1" applyBorder="1" applyProtection="1">
      <protection hidden="1"/>
    </xf>
    <xf numFmtId="164" fontId="8" fillId="5" borderId="13" xfId="0" applyNumberFormat="1" applyFont="1" applyFill="1" applyBorder="1" applyProtection="1">
      <protection hidden="1"/>
    </xf>
    <xf numFmtId="0" fontId="3" fillId="0" borderId="11" xfId="0" applyFont="1" applyBorder="1" applyProtection="1">
      <protection hidden="1"/>
    </xf>
    <xf numFmtId="166" fontId="3" fillId="0" borderId="1" xfId="0" applyNumberFormat="1" applyFont="1" applyBorder="1" applyProtection="1">
      <protection hidden="1"/>
    </xf>
    <xf numFmtId="0" fontId="0" fillId="0" borderId="2" xfId="0" applyBorder="1" applyProtection="1">
      <protection hidden="1"/>
    </xf>
    <xf numFmtId="0" fontId="0" fillId="0" borderId="10" xfId="0" applyBorder="1" applyAlignment="1" applyProtection="1">
      <alignment wrapText="1"/>
      <protection hidden="1"/>
    </xf>
    <xf numFmtId="165" fontId="7" fillId="2" borderId="4" xfId="1" applyNumberFormat="1" applyFont="1" applyFill="1" applyBorder="1" applyProtection="1">
      <protection locked="0"/>
    </xf>
    <xf numFmtId="165" fontId="7" fillId="2" borderId="6" xfId="1" applyNumberFormat="1" applyFont="1" applyFill="1" applyBorder="1" applyProtection="1">
      <protection locked="0"/>
    </xf>
    <xf numFmtId="10" fontId="7" fillId="2" borderId="1" xfId="2" applyNumberFormat="1" applyFont="1" applyFill="1" applyBorder="1" applyAlignment="1" applyProtection="1">
      <alignment vertical="center"/>
      <protection locked="0"/>
    </xf>
    <xf numFmtId="0" fontId="0" fillId="7" borderId="14" xfId="0" applyFill="1" applyBorder="1" applyProtection="1">
      <protection hidden="1"/>
    </xf>
    <xf numFmtId="0" fontId="0" fillId="7" borderId="3" xfId="0" applyFill="1" applyBorder="1" applyProtection="1">
      <protection hidden="1"/>
    </xf>
    <xf numFmtId="44" fontId="0" fillId="0" borderId="15" xfId="0" applyNumberFormat="1" applyBorder="1" applyProtection="1">
      <protection hidden="1"/>
    </xf>
    <xf numFmtId="0" fontId="6" fillId="0" borderId="5" xfId="0" applyFont="1" applyBorder="1" applyProtection="1">
      <protection hidden="1"/>
    </xf>
    <xf numFmtId="0" fontId="0" fillId="0" borderId="6" xfId="0" applyBorder="1" applyProtection="1">
      <protection hidden="1"/>
    </xf>
    <xf numFmtId="0" fontId="0" fillId="7" borderId="5" xfId="0" applyFill="1" applyBorder="1" applyProtection="1">
      <protection hidden="1"/>
    </xf>
    <xf numFmtId="44" fontId="0" fillId="0" borderId="15" xfId="1" applyFont="1" applyBorder="1" applyProtection="1">
      <protection hidden="1"/>
    </xf>
    <xf numFmtId="44" fontId="0" fillId="0" borderId="13" xfId="1" applyFont="1" applyBorder="1" applyProtection="1">
      <protection hidden="1"/>
    </xf>
    <xf numFmtId="0" fontId="6" fillId="0" borderId="7" xfId="0" applyFont="1" applyBorder="1" applyProtection="1">
      <protection hidden="1"/>
    </xf>
    <xf numFmtId="0" fontId="0" fillId="7" borderId="15" xfId="0" applyFill="1" applyBorder="1" applyProtection="1">
      <protection hidden="1"/>
    </xf>
    <xf numFmtId="169" fontId="0" fillId="0" borderId="15" xfId="0" applyNumberFormat="1" applyBorder="1" applyProtection="1">
      <protection hidden="1"/>
    </xf>
    <xf numFmtId="171" fontId="0" fillId="0" borderId="9" xfId="0" applyNumberFormat="1" applyBorder="1" applyProtection="1">
      <protection hidden="1"/>
    </xf>
    <xf numFmtId="0" fontId="0" fillId="7" borderId="13" xfId="0" applyFill="1" applyBorder="1" applyProtection="1">
      <protection hidden="1"/>
    </xf>
    <xf numFmtId="0" fontId="3" fillId="0" borderId="1" xfId="0" applyFont="1" applyBorder="1" applyProtection="1">
      <protection hidden="1"/>
    </xf>
    <xf numFmtId="44" fontId="3" fillId="0" borderId="1" xfId="1" applyFont="1" applyBorder="1" applyProtection="1">
      <protection hidden="1"/>
    </xf>
    <xf numFmtId="44" fontId="3" fillId="0" borderId="11" xfId="1" applyFont="1" applyBorder="1" applyProtection="1">
      <protection hidden="1"/>
    </xf>
    <xf numFmtId="44" fontId="0" fillId="7" borderId="11" xfId="1" applyFont="1" applyFill="1" applyBorder="1" applyProtection="1">
      <protection hidden="1"/>
    </xf>
    <xf numFmtId="0" fontId="0" fillId="7" borderId="1" xfId="0" applyFill="1" applyBorder="1" applyProtection="1">
      <protection hidden="1"/>
    </xf>
    <xf numFmtId="0" fontId="0" fillId="7" borderId="0" xfId="0" applyFill="1" applyProtection="1">
      <protection hidden="1"/>
    </xf>
    <xf numFmtId="171" fontId="8" fillId="0" borderId="15" xfId="0" applyNumberFormat="1" applyFont="1" applyBorder="1" applyProtection="1">
      <protection hidden="1"/>
    </xf>
    <xf numFmtId="171" fontId="8" fillId="0" borderId="0" xfId="0" applyNumberFormat="1" applyFont="1" applyProtection="1">
      <protection hidden="1"/>
    </xf>
    <xf numFmtId="171" fontId="0" fillId="0" borderId="0" xfId="0" applyNumberFormat="1" applyProtection="1">
      <protection hidden="1"/>
    </xf>
    <xf numFmtId="171" fontId="8" fillId="0" borderId="13" xfId="0" applyNumberFormat="1" applyFont="1" applyBorder="1" applyProtection="1">
      <protection hidden="1"/>
    </xf>
    <xf numFmtId="171" fontId="8" fillId="0" borderId="9" xfId="0" applyNumberFormat="1" applyFont="1" applyBorder="1" applyProtection="1">
      <protection hidden="1"/>
    </xf>
    <xf numFmtId="44" fontId="7" fillId="2" borderId="14" xfId="1" applyFont="1" applyFill="1" applyBorder="1" applyProtection="1">
      <protection locked="0"/>
    </xf>
    <xf numFmtId="167" fontId="7" fillId="2" borderId="15" xfId="0" applyNumberFormat="1" applyFont="1" applyFill="1" applyBorder="1" applyProtection="1">
      <protection locked="0"/>
    </xf>
    <xf numFmtId="10" fontId="7" fillId="2" borderId="15" xfId="2" applyNumberFormat="1" applyFont="1" applyFill="1" applyBorder="1" applyProtection="1">
      <protection locked="0"/>
    </xf>
    <xf numFmtId="165" fontId="7" fillId="2" borderId="15" xfId="0" applyNumberFormat="1" applyFont="1" applyFill="1" applyBorder="1" applyProtection="1">
      <protection locked="0"/>
    </xf>
    <xf numFmtId="170" fontId="7" fillId="2" borderId="15" xfId="0" applyNumberFormat="1" applyFont="1" applyFill="1" applyBorder="1" applyProtection="1">
      <protection locked="0"/>
    </xf>
    <xf numFmtId="10" fontId="7" fillId="2" borderId="0" xfId="2" applyNumberFormat="1" applyFont="1" applyFill="1" applyBorder="1" applyProtection="1">
      <protection locked="0"/>
    </xf>
    <xf numFmtId="168" fontId="7" fillId="2" borderId="0" xfId="0" applyNumberFormat="1" applyFont="1" applyFill="1" applyProtection="1">
      <protection locked="0"/>
    </xf>
    <xf numFmtId="164" fontId="7" fillId="2" borderId="3" xfId="0" applyNumberFormat="1" applyFont="1" applyFill="1" applyBorder="1" applyProtection="1">
      <protection locked="0"/>
    </xf>
    <xf numFmtId="164" fontId="7" fillId="2" borderId="7" xfId="0" applyNumberFormat="1" applyFont="1" applyFill="1" applyBorder="1" applyProtection="1">
      <protection locked="0"/>
    </xf>
    <xf numFmtId="44" fontId="0" fillId="0" borderId="7" xfId="0" applyNumberFormat="1" applyBorder="1" applyProtection="1">
      <protection hidden="1"/>
    </xf>
    <xf numFmtId="9" fontId="3" fillId="0" borderId="1" xfId="0" applyNumberFormat="1" applyFont="1" applyBorder="1" applyProtection="1">
      <protection hidden="1"/>
    </xf>
    <xf numFmtId="164" fontId="0" fillId="0" borderId="13" xfId="0" applyNumberFormat="1" applyBorder="1" applyProtection="1">
      <protection hidden="1"/>
    </xf>
    <xf numFmtId="0" fontId="4" fillId="4" borderId="10" xfId="2" applyNumberFormat="1" applyFont="1" applyFill="1" applyBorder="1" applyProtection="1">
      <protection hidden="1"/>
    </xf>
    <xf numFmtId="0" fontId="4" fillId="4" borderId="1" xfId="0" applyFont="1" applyFill="1" applyBorder="1" applyProtection="1">
      <protection hidden="1"/>
    </xf>
    <xf numFmtId="0" fontId="4" fillId="4" borderId="12" xfId="0" applyFont="1" applyFill="1" applyBorder="1" applyProtection="1">
      <protection hidden="1"/>
    </xf>
    <xf numFmtId="0" fontId="4" fillId="4" borderId="10" xfId="0" applyFont="1" applyFill="1" applyBorder="1" applyAlignment="1" applyProtection="1">
      <alignment horizontal="left"/>
      <protection hidden="1"/>
    </xf>
    <xf numFmtId="0" fontId="4" fillId="4" borderId="11" xfId="0" applyFont="1" applyFill="1" applyBorder="1" applyAlignment="1" applyProtection="1">
      <alignment horizontal="left"/>
      <protection hidden="1"/>
    </xf>
    <xf numFmtId="0" fontId="4" fillId="4" borderId="12" xfId="0" applyFont="1" applyFill="1" applyBorder="1" applyAlignment="1" applyProtection="1">
      <alignment horizontal="left"/>
      <protection hidden="1"/>
    </xf>
    <xf numFmtId="0" fontId="0" fillId="0" borderId="4" xfId="0" applyBorder="1" applyAlignment="1" applyProtection="1">
      <alignment horizontal="left"/>
      <protection hidden="1"/>
    </xf>
    <xf numFmtId="164" fontId="3" fillId="0" borderId="2" xfId="0" applyNumberFormat="1" applyFont="1" applyBorder="1" applyProtection="1">
      <protection hidden="1"/>
    </xf>
    <xf numFmtId="44" fontId="0" fillId="0" borderId="14" xfId="0" applyNumberFormat="1" applyBorder="1" applyProtection="1">
      <protection hidden="1"/>
    </xf>
    <xf numFmtId="44" fontId="0" fillId="0" borderId="1" xfId="0" applyNumberFormat="1" applyBorder="1" applyProtection="1">
      <protection hidden="1"/>
    </xf>
    <xf numFmtId="0" fontId="6" fillId="0" borderId="6" xfId="0" applyFont="1" applyBorder="1" applyAlignment="1" applyProtection="1">
      <alignment horizontal="right"/>
      <protection hidden="1"/>
    </xf>
    <xf numFmtId="0" fontId="4" fillId="4" borderId="1" xfId="0" applyFont="1" applyFill="1" applyBorder="1" applyAlignment="1" applyProtection="1">
      <alignment horizontal="right"/>
      <protection hidden="1"/>
    </xf>
    <xf numFmtId="0" fontId="0" fillId="0" borderId="2" xfId="0" applyBorder="1" applyAlignment="1" applyProtection="1">
      <alignment horizontal="right"/>
      <protection hidden="1"/>
    </xf>
    <xf numFmtId="0" fontId="0" fillId="0" borderId="8" xfId="0" applyBorder="1" applyAlignment="1" applyProtection="1">
      <alignment horizontal="right"/>
      <protection hidden="1"/>
    </xf>
    <xf numFmtId="164" fontId="0" fillId="0" borderId="14" xfId="0" applyNumberFormat="1" applyBorder="1" applyProtection="1">
      <protection hidden="1"/>
    </xf>
    <xf numFmtId="0" fontId="6" fillId="0" borderId="9" xfId="0" applyFont="1" applyBorder="1" applyAlignment="1" applyProtection="1">
      <alignment horizontal="right"/>
      <protection hidden="1"/>
    </xf>
    <xf numFmtId="164" fontId="0" fillId="0" borderId="15" xfId="0" applyNumberFormat="1" applyBorder="1" applyProtection="1">
      <protection hidden="1"/>
    </xf>
    <xf numFmtId="0" fontId="3" fillId="0" borderId="10" xfId="0" applyFont="1" applyBorder="1" applyAlignment="1" applyProtection="1">
      <alignment horizontal="right"/>
      <protection hidden="1"/>
    </xf>
    <xf numFmtId="0" fontId="3" fillId="0" borderId="11" xfId="0" applyFont="1" applyBorder="1" applyAlignment="1" applyProtection="1">
      <alignment horizontal="right"/>
      <protection hidden="1"/>
    </xf>
    <xf numFmtId="44" fontId="3" fillId="0" borderId="1" xfId="0" applyNumberFormat="1" applyFont="1" applyBorder="1" applyProtection="1">
      <protection hidden="1"/>
    </xf>
    <xf numFmtId="164" fontId="3" fillId="0" borderId="1" xfId="0" applyNumberFormat="1" applyFont="1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164" fontId="7" fillId="2" borderId="14" xfId="0" applyNumberFormat="1" applyFont="1" applyFill="1" applyBorder="1" applyProtection="1">
      <protection locked="0"/>
    </xf>
    <xf numFmtId="9" fontId="7" fillId="2" borderId="15" xfId="2" applyFont="1" applyFill="1" applyBorder="1" applyProtection="1">
      <protection locked="0"/>
    </xf>
    <xf numFmtId="164" fontId="7" fillId="2" borderId="4" xfId="0" applyNumberFormat="1" applyFont="1" applyFill="1" applyBorder="1" applyProtection="1">
      <protection locked="0"/>
    </xf>
    <xf numFmtId="164" fontId="7" fillId="2" borderId="0" xfId="0" applyNumberFormat="1" applyFont="1" applyFill="1" applyProtection="1">
      <protection locked="0"/>
    </xf>
    <xf numFmtId="164" fontId="7" fillId="2" borderId="9" xfId="0" applyNumberFormat="1" applyFont="1" applyFill="1" applyBorder="1" applyProtection="1">
      <protection locked="0"/>
    </xf>
    <xf numFmtId="164" fontId="7" fillId="2" borderId="1" xfId="0" applyNumberFormat="1" applyFont="1" applyFill="1" applyBorder="1" applyProtection="1">
      <protection locked="0"/>
    </xf>
    <xf numFmtId="0" fontId="10" fillId="2" borderId="4" xfId="0" applyFont="1" applyFill="1" applyBorder="1" applyProtection="1">
      <protection locked="0"/>
    </xf>
    <xf numFmtId="9" fontId="7" fillId="2" borderId="13" xfId="2" applyFont="1" applyFill="1" applyBorder="1" applyProtection="1">
      <protection locked="0"/>
    </xf>
    <xf numFmtId="164" fontId="7" fillId="2" borderId="15" xfId="0" applyNumberFormat="1" applyFont="1" applyFill="1" applyBorder="1" applyProtection="1">
      <protection locked="0"/>
    </xf>
    <xf numFmtId="164" fontId="7" fillId="2" borderId="13" xfId="0" applyNumberFormat="1" applyFont="1" applyFill="1" applyBorder="1" applyProtection="1">
      <protection locked="0"/>
    </xf>
    <xf numFmtId="0" fontId="7" fillId="2" borderId="0" xfId="0" applyFont="1" applyFill="1" applyProtection="1">
      <protection locked="0"/>
    </xf>
    <xf numFmtId="0" fontId="7" fillId="2" borderId="9" xfId="0" applyFont="1" applyFill="1" applyBorder="1" applyProtection="1">
      <protection locked="0"/>
    </xf>
    <xf numFmtId="10" fontId="7" fillId="2" borderId="6" xfId="2" applyNumberFormat="1" applyFont="1" applyFill="1" applyBorder="1" applyProtection="1">
      <protection locked="0"/>
    </xf>
    <xf numFmtId="9" fontId="7" fillId="2" borderId="14" xfId="2" applyFont="1" applyFill="1" applyBorder="1" applyProtection="1">
      <protection locked="0"/>
    </xf>
    <xf numFmtId="0" fontId="4" fillId="0" borderId="0" xfId="0" applyFont="1" applyAlignment="1" applyProtection="1">
      <alignment horizontal="center"/>
      <protection hidden="1"/>
    </xf>
    <xf numFmtId="0" fontId="0" fillId="0" borderId="19" xfId="0" applyBorder="1" applyProtection="1">
      <protection hidden="1"/>
    </xf>
    <xf numFmtId="44" fontId="0" fillId="0" borderId="20" xfId="0" applyNumberFormat="1" applyBorder="1" applyProtection="1">
      <protection hidden="1"/>
    </xf>
    <xf numFmtId="0" fontId="0" fillId="0" borderId="16" xfId="0" applyBorder="1" applyProtection="1">
      <protection hidden="1"/>
    </xf>
    <xf numFmtId="44" fontId="0" fillId="0" borderId="21" xfId="0" applyNumberFormat="1" applyBorder="1" applyProtection="1">
      <protection hidden="1"/>
    </xf>
    <xf numFmtId="44" fontId="0" fillId="0" borderId="21" xfId="1" applyFont="1" applyBorder="1" applyProtection="1">
      <protection hidden="1"/>
    </xf>
    <xf numFmtId="8" fontId="0" fillId="0" borderId="9" xfId="0" applyNumberFormat="1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44" fontId="7" fillId="2" borderId="27" xfId="1" applyFont="1" applyFill="1" applyBorder="1" applyProtection="1">
      <protection locked="0"/>
    </xf>
    <xf numFmtId="44" fontId="7" fillId="2" borderId="28" xfId="1" applyFont="1" applyFill="1" applyBorder="1" applyProtection="1">
      <protection locked="0"/>
    </xf>
    <xf numFmtId="0" fontId="10" fillId="2" borderId="31" xfId="0" applyFont="1" applyFill="1" applyBorder="1" applyProtection="1">
      <protection locked="0" hidden="1"/>
    </xf>
    <xf numFmtId="0" fontId="10" fillId="2" borderId="32" xfId="0" applyFont="1" applyFill="1" applyBorder="1" applyProtection="1">
      <protection locked="0" hidden="1"/>
    </xf>
    <xf numFmtId="0" fontId="10" fillId="2" borderId="33" xfId="0" applyFont="1" applyFill="1" applyBorder="1" applyProtection="1">
      <protection locked="0" hidden="1"/>
    </xf>
    <xf numFmtId="0" fontId="10" fillId="2" borderId="16" xfId="0" applyFont="1" applyFill="1" applyBorder="1" applyAlignment="1" applyProtection="1">
      <alignment horizontal="left" vertical="center"/>
      <protection locked="0"/>
    </xf>
    <xf numFmtId="0" fontId="10" fillId="2" borderId="22" xfId="0" applyFont="1" applyFill="1" applyBorder="1" applyProtection="1">
      <protection locked="0"/>
    </xf>
    <xf numFmtId="44" fontId="0" fillId="10" borderId="8" xfId="0" applyNumberFormat="1" applyFill="1" applyBorder="1" applyProtection="1">
      <protection hidden="1"/>
    </xf>
    <xf numFmtId="0" fontId="0" fillId="0" borderId="15" xfId="0" applyBorder="1" applyAlignment="1" applyProtection="1">
      <alignment horizontal="left"/>
      <protection hidden="1"/>
    </xf>
    <xf numFmtId="9" fontId="7" fillId="2" borderId="8" xfId="2" applyFont="1" applyFill="1" applyBorder="1" applyAlignment="1" applyProtection="1">
      <alignment horizontal="center"/>
      <protection locked="0"/>
    </xf>
    <xf numFmtId="0" fontId="0" fillId="7" borderId="2" xfId="0" applyFill="1" applyBorder="1" applyProtection="1">
      <protection hidden="1"/>
    </xf>
    <xf numFmtId="44" fontId="3" fillId="0" borderId="21" xfId="0" applyNumberFormat="1" applyFont="1" applyBorder="1" applyProtection="1">
      <protection hidden="1"/>
    </xf>
    <xf numFmtId="0" fontId="0" fillId="0" borderId="34" xfId="0" applyBorder="1" applyProtection="1">
      <protection hidden="1"/>
    </xf>
    <xf numFmtId="0" fontId="0" fillId="0" borderId="35" xfId="0" applyBorder="1" applyProtection="1">
      <protection hidden="1"/>
    </xf>
    <xf numFmtId="44" fontId="3" fillId="0" borderId="36" xfId="0" applyNumberFormat="1" applyFont="1" applyBorder="1" applyProtection="1">
      <protection hidden="1"/>
    </xf>
    <xf numFmtId="0" fontId="3" fillId="0" borderId="0" xfId="0" applyFont="1" applyProtection="1">
      <protection hidden="1"/>
    </xf>
    <xf numFmtId="0" fontId="0" fillId="7" borderId="8" xfId="0" applyFill="1" applyBorder="1" applyProtection="1">
      <protection hidden="1"/>
    </xf>
    <xf numFmtId="44" fontId="3" fillId="0" borderId="26" xfId="0" applyNumberFormat="1" applyFont="1" applyBorder="1" applyProtection="1">
      <protection hidden="1"/>
    </xf>
    <xf numFmtId="44" fontId="0" fillId="7" borderId="37" xfId="0" applyNumberFormat="1" applyFill="1" applyBorder="1" applyProtection="1">
      <protection hidden="1"/>
    </xf>
    <xf numFmtId="44" fontId="3" fillId="0" borderId="30" xfId="0" applyNumberFormat="1" applyFont="1" applyBorder="1" applyProtection="1">
      <protection hidden="1"/>
    </xf>
    <xf numFmtId="169" fontId="0" fillId="0" borderId="15" xfId="0" applyNumberFormat="1" applyBorder="1" applyAlignment="1" applyProtection="1">
      <alignment horizontal="center"/>
      <protection hidden="1"/>
    </xf>
    <xf numFmtId="44" fontId="8" fillId="5" borderId="0" xfId="1" applyFont="1" applyFill="1" applyBorder="1" applyAlignment="1" applyProtection="1">
      <alignment horizontal="center"/>
      <protection hidden="1"/>
    </xf>
    <xf numFmtId="0" fontId="12" fillId="0" borderId="15" xfId="3" applyFont="1" applyBorder="1" applyAlignment="1" applyProtection="1">
      <alignment horizontal="center"/>
      <protection hidden="1"/>
    </xf>
    <xf numFmtId="44" fontId="0" fillId="0" borderId="27" xfId="0" applyNumberFormat="1" applyBorder="1" applyProtection="1">
      <protection hidden="1"/>
    </xf>
    <xf numFmtId="0" fontId="0" fillId="0" borderId="38" xfId="0" applyBorder="1" applyAlignment="1" applyProtection="1">
      <alignment horizontal="right"/>
      <protection hidden="1"/>
    </xf>
    <xf numFmtId="44" fontId="8" fillId="5" borderId="29" xfId="1" applyFont="1" applyFill="1" applyBorder="1" applyProtection="1">
      <protection hidden="1"/>
    </xf>
    <xf numFmtId="44" fontId="7" fillId="2" borderId="13" xfId="1" applyFont="1" applyFill="1" applyBorder="1" applyProtection="1">
      <protection locked="0"/>
    </xf>
    <xf numFmtId="0" fontId="3" fillId="0" borderId="24" xfId="0" applyFont="1" applyBorder="1" applyAlignment="1" applyProtection="1">
      <alignment horizontal="left" vertical="center"/>
      <protection hidden="1"/>
    </xf>
    <xf numFmtId="44" fontId="9" fillId="2" borderId="39" xfId="1" applyFont="1" applyFill="1" applyBorder="1" applyProtection="1">
      <protection locked="0"/>
    </xf>
    <xf numFmtId="0" fontId="6" fillId="0" borderId="14" xfId="0" applyFont="1" applyBorder="1" applyAlignment="1" applyProtection="1">
      <alignment horizontal="center"/>
      <protection hidden="1"/>
    </xf>
    <xf numFmtId="0" fontId="6" fillId="0" borderId="12" xfId="0" applyFont="1" applyBorder="1" applyProtection="1">
      <protection hidden="1"/>
    </xf>
    <xf numFmtId="0" fontId="10" fillId="2" borderId="41" xfId="0" applyFont="1" applyFill="1" applyBorder="1" applyProtection="1">
      <protection locked="0"/>
    </xf>
    <xf numFmtId="0" fontId="10" fillId="2" borderId="40" xfId="0" applyFont="1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right"/>
      <protection hidden="1"/>
    </xf>
    <xf numFmtId="0" fontId="4" fillId="3" borderId="10" xfId="0" applyFont="1" applyFill="1" applyBorder="1" applyAlignment="1" applyProtection="1">
      <alignment horizontal="center"/>
      <protection hidden="1"/>
    </xf>
    <xf numFmtId="0" fontId="4" fillId="3" borderId="11" xfId="0" applyFont="1" applyFill="1" applyBorder="1" applyAlignment="1" applyProtection="1">
      <alignment horizontal="center"/>
      <protection hidden="1"/>
    </xf>
    <xf numFmtId="0" fontId="4" fillId="3" borderId="12" xfId="0" applyFont="1" applyFill="1" applyBorder="1" applyAlignment="1" applyProtection="1">
      <alignment horizontal="center"/>
      <protection hidden="1"/>
    </xf>
    <xf numFmtId="9" fontId="7" fillId="2" borderId="0" xfId="2" applyFont="1" applyFill="1" applyBorder="1" applyProtection="1">
      <protection locked="0"/>
    </xf>
    <xf numFmtId="0" fontId="6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6" fontId="0" fillId="0" borderId="0" xfId="0" applyNumberFormat="1" applyProtection="1">
      <protection hidden="1"/>
    </xf>
    <xf numFmtId="9" fontId="0" fillId="0" borderId="0" xfId="2" applyFont="1" applyBorder="1" applyProtection="1">
      <protection hidden="1"/>
    </xf>
    <xf numFmtId="0" fontId="0" fillId="0" borderId="43" xfId="0" applyBorder="1" applyProtection="1">
      <protection hidden="1"/>
    </xf>
    <xf numFmtId="0" fontId="0" fillId="0" borderId="44" xfId="0" applyBorder="1" applyProtection="1">
      <protection hidden="1"/>
    </xf>
    <xf numFmtId="0" fontId="0" fillId="0" borderId="45" xfId="0" applyBorder="1" applyProtection="1">
      <protection hidden="1"/>
    </xf>
    <xf numFmtId="0" fontId="3" fillId="0" borderId="24" xfId="0" applyFont="1" applyBorder="1" applyProtection="1">
      <protection hidden="1"/>
    </xf>
    <xf numFmtId="0" fontId="3" fillId="0" borderId="42" xfId="0" applyFont="1" applyBorder="1" applyProtection="1">
      <protection hidden="1"/>
    </xf>
    <xf numFmtId="0" fontId="3" fillId="0" borderId="16" xfId="0" applyFont="1" applyBorder="1" applyProtection="1">
      <protection hidden="1"/>
    </xf>
    <xf numFmtId="6" fontId="3" fillId="0" borderId="0" xfId="0" applyNumberFormat="1" applyFont="1" applyProtection="1">
      <protection hidden="1"/>
    </xf>
    <xf numFmtId="0" fontId="3" fillId="0" borderId="25" xfId="0" applyFont="1" applyBorder="1" applyProtection="1">
      <protection hidden="1"/>
    </xf>
    <xf numFmtId="6" fontId="3" fillId="0" borderId="21" xfId="0" applyNumberFormat="1" applyFont="1" applyBorder="1" applyProtection="1">
      <protection hidden="1"/>
    </xf>
    <xf numFmtId="172" fontId="0" fillId="0" borderId="0" xfId="4" applyNumberFormat="1" applyFont="1" applyProtection="1">
      <protection hidden="1"/>
    </xf>
    <xf numFmtId="172" fontId="3" fillId="0" borderId="0" xfId="4" applyNumberFormat="1" applyFont="1" applyProtection="1">
      <protection hidden="1"/>
    </xf>
    <xf numFmtId="8" fontId="3" fillId="0" borderId="0" xfId="0" applyNumberFormat="1" applyFont="1" applyProtection="1">
      <protection hidden="1"/>
    </xf>
    <xf numFmtId="0" fontId="3" fillId="0" borderId="21" xfId="0" applyFont="1" applyBorder="1" applyProtection="1">
      <protection hidden="1"/>
    </xf>
    <xf numFmtId="8" fontId="7" fillId="2" borderId="14" xfId="1" applyNumberFormat="1" applyFont="1" applyFill="1" applyBorder="1" applyProtection="1">
      <protection locked="0"/>
    </xf>
    <xf numFmtId="0" fontId="4" fillId="6" borderId="0" xfId="0" applyFont="1" applyFill="1" applyAlignment="1" applyProtection="1">
      <alignment horizontal="center"/>
      <protection hidden="1"/>
    </xf>
    <xf numFmtId="0" fontId="4" fillId="6" borderId="9" xfId="0" applyFont="1" applyFill="1" applyBorder="1" applyAlignment="1" applyProtection="1">
      <alignment horizontal="center"/>
      <protection hidden="1"/>
    </xf>
    <xf numFmtId="0" fontId="4" fillId="6" borderId="2" xfId="0" applyFont="1" applyFill="1" applyBorder="1" applyAlignment="1" applyProtection="1">
      <alignment horizontal="center"/>
      <protection hidden="1"/>
    </xf>
    <xf numFmtId="0" fontId="4" fillId="6" borderId="8" xfId="0" applyFont="1" applyFill="1" applyBorder="1" applyAlignment="1" applyProtection="1">
      <alignment horizontal="center"/>
      <protection hidden="1"/>
    </xf>
    <xf numFmtId="0" fontId="4" fillId="6" borderId="3" xfId="0" applyFont="1" applyFill="1" applyBorder="1" applyAlignment="1" applyProtection="1">
      <alignment horizontal="center"/>
      <protection hidden="1"/>
    </xf>
    <xf numFmtId="0" fontId="4" fillId="3" borderId="2" xfId="0" applyFont="1" applyFill="1" applyBorder="1" applyAlignment="1" applyProtection="1">
      <alignment horizontal="center"/>
      <protection hidden="1"/>
    </xf>
    <xf numFmtId="0" fontId="4" fillId="3" borderId="8" xfId="0" applyFont="1" applyFill="1" applyBorder="1" applyAlignment="1" applyProtection="1">
      <alignment horizontal="center"/>
      <protection hidden="1"/>
    </xf>
    <xf numFmtId="0" fontId="4" fillId="3" borderId="3" xfId="0" applyFont="1" applyFill="1" applyBorder="1" applyAlignment="1" applyProtection="1">
      <alignment horizontal="center"/>
      <protection hidden="1"/>
    </xf>
    <xf numFmtId="0" fontId="6" fillId="0" borderId="6" xfId="0" applyFont="1" applyBorder="1" applyAlignment="1" applyProtection="1">
      <alignment horizontal="right"/>
      <protection hidden="1"/>
    </xf>
    <xf numFmtId="0" fontId="6" fillId="0" borderId="7" xfId="0" applyFont="1" applyBorder="1" applyAlignment="1" applyProtection="1">
      <alignment horizontal="right"/>
      <protection hidden="1"/>
    </xf>
    <xf numFmtId="0" fontId="4" fillId="3" borderId="10" xfId="0" applyFont="1" applyFill="1" applyBorder="1" applyAlignment="1" applyProtection="1">
      <alignment horizontal="center"/>
      <protection hidden="1"/>
    </xf>
    <xf numFmtId="0" fontId="4" fillId="3" borderId="11" xfId="0" applyFont="1" applyFill="1" applyBorder="1" applyAlignment="1" applyProtection="1">
      <alignment horizontal="center"/>
      <protection hidden="1"/>
    </xf>
    <xf numFmtId="0" fontId="4" fillId="3" borderId="12" xfId="0" applyFont="1" applyFill="1" applyBorder="1" applyAlignment="1" applyProtection="1">
      <alignment horizontal="center"/>
      <protection hidden="1"/>
    </xf>
    <xf numFmtId="0" fontId="6" fillId="0" borderId="2" xfId="0" applyFont="1" applyBorder="1" applyAlignment="1" applyProtection="1">
      <alignment horizontal="right"/>
      <protection hidden="1"/>
    </xf>
    <xf numFmtId="0" fontId="6" fillId="0" borderId="3" xfId="0" applyFont="1" applyBorder="1" applyAlignment="1" applyProtection="1">
      <alignment horizontal="right"/>
      <protection hidden="1"/>
    </xf>
    <xf numFmtId="0" fontId="4" fillId="8" borderId="24" xfId="0" applyFont="1" applyFill="1" applyBorder="1" applyAlignment="1" applyProtection="1">
      <alignment horizontal="center"/>
      <protection hidden="1"/>
    </xf>
    <xf numFmtId="0" fontId="4" fillId="8" borderId="25" xfId="0" applyFont="1" applyFill="1" applyBorder="1" applyAlignment="1" applyProtection="1">
      <alignment horizontal="center"/>
      <protection hidden="1"/>
    </xf>
    <xf numFmtId="0" fontId="4" fillId="8" borderId="17" xfId="0" applyFont="1" applyFill="1" applyBorder="1" applyAlignment="1" applyProtection="1">
      <alignment horizontal="center"/>
      <protection hidden="1"/>
    </xf>
    <xf numFmtId="0" fontId="4" fillId="8" borderId="18" xfId="0" applyFont="1" applyFill="1" applyBorder="1" applyAlignment="1" applyProtection="1">
      <alignment horizontal="center"/>
      <protection hidden="1"/>
    </xf>
    <xf numFmtId="0" fontId="0" fillId="11" borderId="2" xfId="0" applyFill="1" applyBorder="1" applyAlignment="1" applyProtection="1">
      <alignment horizontal="center"/>
      <protection hidden="1"/>
    </xf>
    <xf numFmtId="0" fontId="0" fillId="11" borderId="20" xfId="0" applyFill="1" applyBorder="1" applyAlignment="1" applyProtection="1">
      <alignment horizontal="center"/>
      <protection hidden="1"/>
    </xf>
    <xf numFmtId="0" fontId="8" fillId="5" borderId="10" xfId="0" applyFont="1" applyFill="1" applyBorder="1" applyAlignment="1" applyProtection="1">
      <alignment horizontal="center"/>
      <protection hidden="1"/>
    </xf>
    <xf numFmtId="0" fontId="13" fillId="5" borderId="37" xfId="0" applyFont="1" applyFill="1" applyBorder="1" applyAlignment="1" applyProtection="1">
      <alignment horizontal="center"/>
      <protection hidden="1"/>
    </xf>
    <xf numFmtId="0" fontId="2" fillId="6" borderId="10" xfId="0" applyFont="1" applyFill="1" applyBorder="1" applyAlignment="1" applyProtection="1">
      <alignment horizontal="center"/>
      <protection hidden="1"/>
    </xf>
    <xf numFmtId="0" fontId="2" fillId="6" borderId="12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 vertical="top" wrapText="1"/>
      <protection hidden="1"/>
    </xf>
  </cellXfs>
  <cellStyles count="5">
    <cellStyle name="Comma" xfId="4" builtinId="3"/>
    <cellStyle name="Currency" xfId="1" builtinId="4"/>
    <cellStyle name="Hyperlink" xfId="3" builtinId="8"/>
    <cellStyle name="Normal" xfId="0" builtinId="0"/>
    <cellStyle name="Percent" xfId="2" builtinId="5"/>
  </cellStyles>
  <dxfs count="19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516255</xdr:colOff>
      <xdr:row>0</xdr:row>
      <xdr:rowOff>132248</xdr:rowOff>
    </xdr:from>
    <xdr:to>
      <xdr:col>13</xdr:col>
      <xdr:colOff>63952</xdr:colOff>
      <xdr:row>27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C69C33-15B9-2898-B013-9B0D9ED74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" y="132248"/>
          <a:ext cx="7472497" cy="47826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7BB44-1C6D-442E-97B5-A7B5C55A6204}">
  <dimension ref="A1:F27"/>
  <sheetViews>
    <sheetView showGridLines="0" zoomScaleNormal="100" workbookViewId="0">
      <selection activeCell="B37" sqref="B37"/>
    </sheetView>
  </sheetViews>
  <sheetFormatPr defaultRowHeight="14.4" x14ac:dyDescent="0.3"/>
  <cols>
    <col min="1" max="1" width="18.5546875" style="1" bestFit="1" customWidth="1"/>
    <col min="2" max="2" width="21.77734375" style="1" customWidth="1"/>
    <col min="3" max="3" width="21" style="1" customWidth="1"/>
    <col min="4" max="4" width="20.88671875" style="1" customWidth="1"/>
    <col min="5" max="5" width="19.21875" style="1" customWidth="1"/>
    <col min="6" max="6" width="22.33203125" style="1" customWidth="1"/>
    <col min="7" max="7" width="13.6640625" style="1" bestFit="1" customWidth="1"/>
    <col min="8" max="16384" width="8.88671875" style="1"/>
  </cols>
  <sheetData>
    <row r="1" spans="1:6" x14ac:dyDescent="0.3">
      <c r="A1" s="185" t="s">
        <v>88</v>
      </c>
      <c r="B1" s="185"/>
      <c r="C1" s="185"/>
      <c r="D1" s="185"/>
      <c r="E1" s="185"/>
      <c r="F1" s="185"/>
    </row>
    <row r="2" spans="1:6" x14ac:dyDescent="0.3">
      <c r="A2" s="2" t="s">
        <v>89</v>
      </c>
      <c r="B2" s="3" t="s">
        <v>0</v>
      </c>
      <c r="C2" s="3" t="s">
        <v>1</v>
      </c>
      <c r="D2" s="3" t="s">
        <v>2</v>
      </c>
      <c r="E2" s="3" t="s">
        <v>3</v>
      </c>
      <c r="F2" s="4" t="s">
        <v>4</v>
      </c>
    </row>
    <row r="3" spans="1:6" x14ac:dyDescent="0.3">
      <c r="A3" s="5" t="str">
        <f>'Income &amp; Operations'!A3</f>
        <v>Manufacturing</v>
      </c>
      <c r="B3" s="6">
        <f>'Income &amp; Operations'!E3*(1-'Income &amp; Operations'!$B$10)</f>
        <v>1952999.9999999998</v>
      </c>
      <c r="C3" s="7">
        <f t="shared" ref="C3:F6" si="0">B3*(1+$B$24)</f>
        <v>2019401.9999999998</v>
      </c>
      <c r="D3" s="7">
        <f t="shared" si="0"/>
        <v>2088061.6679999998</v>
      </c>
      <c r="E3" s="7">
        <f t="shared" si="0"/>
        <v>2159055.7647119998</v>
      </c>
      <c r="F3" s="8">
        <f t="shared" si="0"/>
        <v>2232463.6607122077</v>
      </c>
    </row>
    <row r="4" spans="1:6" x14ac:dyDescent="0.3">
      <c r="A4" s="5">
        <f>'Income &amp; Operations'!A4</f>
        <v>0</v>
      </c>
      <c r="B4" s="6">
        <f>'Income &amp; Operations'!E4*(1-'Income &amp; Operations'!$B$10)</f>
        <v>0</v>
      </c>
      <c r="C4" s="7">
        <f t="shared" si="0"/>
        <v>0</v>
      </c>
      <c r="D4" s="7">
        <f t="shared" si="0"/>
        <v>0</v>
      </c>
      <c r="E4" s="7">
        <f t="shared" si="0"/>
        <v>0</v>
      </c>
      <c r="F4" s="8">
        <f t="shared" si="0"/>
        <v>0</v>
      </c>
    </row>
    <row r="5" spans="1:6" x14ac:dyDescent="0.3">
      <c r="A5" s="5">
        <f>'Income &amp; Operations'!A5</f>
        <v>0</v>
      </c>
      <c r="B5" s="6">
        <f>'Income &amp; Operations'!E5*(1-'Income &amp; Operations'!$B$10)</f>
        <v>0</v>
      </c>
      <c r="C5" s="7">
        <f t="shared" si="0"/>
        <v>0</v>
      </c>
      <c r="D5" s="7">
        <f t="shared" si="0"/>
        <v>0</v>
      </c>
      <c r="E5" s="7">
        <f t="shared" si="0"/>
        <v>0</v>
      </c>
      <c r="F5" s="8">
        <f t="shared" si="0"/>
        <v>0</v>
      </c>
    </row>
    <row r="6" spans="1:6" x14ac:dyDescent="0.3">
      <c r="A6" s="5">
        <f>'Income &amp; Operations'!A6</f>
        <v>0</v>
      </c>
      <c r="B6" s="6">
        <f>'Income &amp; Operations'!E6*(1-'Income &amp; Operations'!$B$10)</f>
        <v>0</v>
      </c>
      <c r="C6" s="7">
        <f t="shared" si="0"/>
        <v>0</v>
      </c>
      <c r="D6" s="7">
        <f t="shared" si="0"/>
        <v>0</v>
      </c>
      <c r="E6" s="7">
        <f t="shared" si="0"/>
        <v>0</v>
      </c>
      <c r="F6" s="8">
        <f t="shared" si="0"/>
        <v>0</v>
      </c>
    </row>
    <row r="7" spans="1:6" x14ac:dyDescent="0.3">
      <c r="A7" s="9" t="s">
        <v>50</v>
      </c>
      <c r="B7" s="10">
        <f>SUM(B3:B6)</f>
        <v>1952999.9999999998</v>
      </c>
      <c r="C7" s="10">
        <f t="shared" ref="C7:F7" si="1">SUM(C3:C6)</f>
        <v>2019401.9999999998</v>
      </c>
      <c r="D7" s="10">
        <f t="shared" si="1"/>
        <v>2088061.6679999998</v>
      </c>
      <c r="E7" s="10">
        <f t="shared" si="1"/>
        <v>2159055.7647119998</v>
      </c>
      <c r="F7" s="11">
        <f t="shared" si="1"/>
        <v>2232463.6607122077</v>
      </c>
    </row>
    <row r="9" spans="1:6" x14ac:dyDescent="0.3">
      <c r="A9" s="2" t="s">
        <v>90</v>
      </c>
      <c r="B9" s="3" t="s">
        <v>0</v>
      </c>
      <c r="C9" s="3" t="s">
        <v>1</v>
      </c>
      <c r="D9" s="3" t="s">
        <v>2</v>
      </c>
      <c r="E9" s="3" t="s">
        <v>3</v>
      </c>
      <c r="F9" s="4" t="s">
        <v>4</v>
      </c>
    </row>
    <row r="10" spans="1:6" x14ac:dyDescent="0.3">
      <c r="A10" s="5" t="s">
        <v>51</v>
      </c>
      <c r="B10" s="6" cm="1">
        <f t="array" ref="B10">('Income &amp; Operations'!E3*'Income &amp; Operations'!B11)+(SUM('Income &amp; Operations'!E4:E6*'Income &amp; Operations'!B11)*'Income &amp; Operations'!B10)</f>
        <v>147000</v>
      </c>
      <c r="C10" s="7">
        <f>B10*(1+$B$24)</f>
        <v>151998</v>
      </c>
      <c r="D10" s="7">
        <f>C10*(1+$B$24)</f>
        <v>157165.932</v>
      </c>
      <c r="E10" s="7">
        <f>D10*(1+$B$24)</f>
        <v>162509.573688</v>
      </c>
      <c r="F10" s="8">
        <f>E10*(1+$B$24)</f>
        <v>168034.89919339202</v>
      </c>
    </row>
    <row r="11" spans="1:6" x14ac:dyDescent="0.3">
      <c r="A11" s="5" t="s">
        <v>52</v>
      </c>
      <c r="B11" s="12">
        <f>'S&amp;U'!$G$8*12</f>
        <v>1483689.8050767917</v>
      </c>
      <c r="C11" s="12">
        <f>'S&amp;U'!$G$8*12</f>
        <v>1483689.8050767917</v>
      </c>
      <c r="D11" s="12">
        <f>'S&amp;U'!$G$8*12</f>
        <v>1483689.8050767917</v>
      </c>
      <c r="E11" s="12">
        <f>'S&amp;U'!$G$8*12</f>
        <v>1483689.8050767917</v>
      </c>
      <c r="F11" s="13">
        <f>'S&amp;U'!$G$8*12</f>
        <v>1483689.8050767917</v>
      </c>
    </row>
    <row r="12" spans="1:6" x14ac:dyDescent="0.3">
      <c r="A12" s="9" t="s">
        <v>50</v>
      </c>
      <c r="B12" s="10">
        <f>SUM(B10:B11)</f>
        <v>1630689.8050767917</v>
      </c>
      <c r="C12" s="10">
        <f>SUM(C10:C11)</f>
        <v>1635687.8050767917</v>
      </c>
      <c r="D12" s="10">
        <f>SUM(D10:D11)</f>
        <v>1640855.7370767917</v>
      </c>
      <c r="E12" s="10">
        <f>SUM(E10:E11)</f>
        <v>1646199.3787647916</v>
      </c>
      <c r="F12" s="11">
        <f>SUM(F10:F11)</f>
        <v>1651724.7042701836</v>
      </c>
    </row>
    <row r="14" spans="1:6" x14ac:dyDescent="0.3">
      <c r="A14" s="14" t="s">
        <v>91</v>
      </c>
      <c r="B14" s="15">
        <f>B7-B12</f>
        <v>322310.1949232081</v>
      </c>
      <c r="C14" s="15">
        <f>C7-C12</f>
        <v>383714.1949232081</v>
      </c>
      <c r="D14" s="15">
        <f>D7-D12</f>
        <v>447205.93092320813</v>
      </c>
      <c r="E14" s="15">
        <f>E7-E12</f>
        <v>512856.38594720815</v>
      </c>
      <c r="F14" s="16">
        <f>F7-F12</f>
        <v>580738.95644202409</v>
      </c>
    </row>
    <row r="15" spans="1:6" x14ac:dyDescent="0.3">
      <c r="A15" s="17" t="s">
        <v>92</v>
      </c>
      <c r="B15" s="135">
        <f>B7*0.02</f>
        <v>39059.999999999993</v>
      </c>
      <c r="C15" s="135">
        <f t="shared" ref="C15:F15" si="2">C7*0.02</f>
        <v>40388.039999999994</v>
      </c>
      <c r="D15" s="135">
        <f t="shared" si="2"/>
        <v>41761.233359999998</v>
      </c>
      <c r="E15" s="135">
        <f t="shared" si="2"/>
        <v>43181.11529424</v>
      </c>
      <c r="F15" s="135">
        <f t="shared" si="2"/>
        <v>44649.273214244153</v>
      </c>
    </row>
    <row r="16" spans="1:6" x14ac:dyDescent="0.3">
      <c r="A16" s="21" t="s">
        <v>98</v>
      </c>
      <c r="B16" s="18">
        <f>(B7-B10)/B11</f>
        <v>1.2172355662351715</v>
      </c>
      <c r="C16" s="19">
        <f t="shared" ref="C16:F16" si="3">(C7-C10)/C11</f>
        <v>1.2586215754871672</v>
      </c>
      <c r="D16" s="19">
        <f t="shared" si="3"/>
        <v>1.3014147090537311</v>
      </c>
      <c r="E16" s="19">
        <f t="shared" si="3"/>
        <v>1.3456628091615579</v>
      </c>
      <c r="F16" s="20">
        <f t="shared" si="3"/>
        <v>1.3914153446730508</v>
      </c>
    </row>
    <row r="17" spans="1:6" x14ac:dyDescent="0.3">
      <c r="A17" s="21" t="s">
        <v>99</v>
      </c>
      <c r="B17" s="22">
        <f>B14/('S&amp;U'!$B$3+'S&amp;U'!$B$22)</f>
        <v>3.0696209040305532E-2</v>
      </c>
      <c r="C17" s="23">
        <f>C14/('S&amp;U'!$B$3+'S&amp;U'!$B$22)</f>
        <v>3.6544209040305531E-2</v>
      </c>
      <c r="D17" s="23">
        <f>D14/('S&amp;U'!$B$3+'S&amp;U'!$B$22)</f>
        <v>4.2591041040305533E-2</v>
      </c>
      <c r="E17" s="23">
        <f>E14/('S&amp;U'!$B$3+'S&amp;U'!$B$22)</f>
        <v>4.8843465328305538E-2</v>
      </c>
      <c r="F17" s="24">
        <f>F14/('S&amp;U'!$B$3+'S&amp;U'!$B$22)</f>
        <v>5.5308472042097531E-2</v>
      </c>
    </row>
    <row r="19" spans="1:6" hidden="1" x14ac:dyDescent="0.3">
      <c r="B19" s="186" t="s">
        <v>94</v>
      </c>
      <c r="C19" s="186"/>
      <c r="D19" s="186"/>
      <c r="E19" s="186"/>
      <c r="F19" s="186"/>
    </row>
    <row r="20" spans="1:6" hidden="1" x14ac:dyDescent="0.3">
      <c r="B20" s="25" t="s">
        <v>0</v>
      </c>
      <c r="C20" s="25" t="s">
        <v>1</v>
      </c>
      <c r="D20" s="25" t="s">
        <v>2</v>
      </c>
      <c r="E20" s="25" t="s">
        <v>3</v>
      </c>
      <c r="F20" s="25" t="s">
        <v>4</v>
      </c>
    </row>
    <row r="21" spans="1:6" hidden="1" x14ac:dyDescent="0.3">
      <c r="B21" s="26">
        <v>2640</v>
      </c>
      <c r="C21" s="26">
        <f>(C12/12)*$B$26</f>
        <v>136307.31708973265</v>
      </c>
      <c r="D21" s="26">
        <f>(D12/12)*$B$26</f>
        <v>136737.97808973264</v>
      </c>
      <c r="E21" s="26">
        <f>(E12/12)*$B$26</f>
        <v>137183.28156373263</v>
      </c>
      <c r="F21" s="26">
        <f>(F12/12)*$B$26</f>
        <v>137643.72535584864</v>
      </c>
    </row>
    <row r="23" spans="1:6" x14ac:dyDescent="0.3">
      <c r="A23" s="185" t="s">
        <v>93</v>
      </c>
      <c r="B23" s="185"/>
    </row>
    <row r="24" spans="1:6" x14ac:dyDescent="0.3">
      <c r="A24" s="27" t="s">
        <v>53</v>
      </c>
      <c r="B24" s="29">
        <v>3.4000000000000002E-2</v>
      </c>
    </row>
    <row r="25" spans="1:6" x14ac:dyDescent="0.3">
      <c r="A25" s="5" t="s">
        <v>54</v>
      </c>
      <c r="B25" s="30">
        <v>0</v>
      </c>
    </row>
    <row r="26" spans="1:6" hidden="1" x14ac:dyDescent="0.3">
      <c r="A26" s="5" t="s">
        <v>82</v>
      </c>
      <c r="B26" s="31">
        <v>1</v>
      </c>
    </row>
    <row r="27" spans="1:6" x14ac:dyDescent="0.3">
      <c r="A27" s="28" t="s">
        <v>100</v>
      </c>
      <c r="B27" s="32">
        <v>1.2</v>
      </c>
    </row>
  </sheetData>
  <mergeCells count="3">
    <mergeCell ref="A1:F1"/>
    <mergeCell ref="B19:F19"/>
    <mergeCell ref="A23:B23"/>
  </mergeCells>
  <phoneticPr fontId="5" type="noConversion"/>
  <conditionalFormatting sqref="B15:F15">
    <cfRule type="cellIs" dxfId="18" priority="40" operator="lessThan">
      <formula>$B$21</formula>
    </cfRule>
  </conditionalFormatting>
  <conditionalFormatting sqref="B16:F16">
    <cfRule type="cellIs" dxfId="17" priority="1" operator="lessThan">
      <formula>$B$27</formula>
    </cfRule>
    <cfRule type="cellIs" dxfId="16" priority="2" operator="greaterThan">
      <formula>$B$27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FEE95-4F7F-409F-964F-C8F3A968C29A}">
  <dimension ref="A1:G11"/>
  <sheetViews>
    <sheetView showGridLines="0" workbookViewId="0">
      <selection activeCell="B12" sqref="B12"/>
    </sheetView>
  </sheetViews>
  <sheetFormatPr defaultRowHeight="14.4" x14ac:dyDescent="0.3"/>
  <cols>
    <col min="1" max="1" width="20.44140625" style="1" customWidth="1"/>
    <col min="2" max="2" width="18.21875" style="1" customWidth="1"/>
    <col min="3" max="3" width="15.109375" style="1" customWidth="1"/>
    <col min="4" max="4" width="13.5546875" style="1" bestFit="1" customWidth="1"/>
    <col min="5" max="5" width="22.44140625" style="1" customWidth="1"/>
    <col min="6" max="6" width="23.88671875" style="1" customWidth="1"/>
    <col min="7" max="7" width="18.88671875" style="1" customWidth="1"/>
    <col min="8" max="16384" width="8.88671875" style="1"/>
  </cols>
  <sheetData>
    <row r="1" spans="1:7" x14ac:dyDescent="0.3">
      <c r="A1" s="186" t="s">
        <v>86</v>
      </c>
      <c r="B1" s="186"/>
      <c r="C1" s="186"/>
      <c r="D1" s="186"/>
      <c r="E1" s="186"/>
      <c r="F1" s="186"/>
      <c r="G1" s="186"/>
    </row>
    <row r="2" spans="1:7" x14ac:dyDescent="0.3">
      <c r="A2" s="33" t="s">
        <v>44</v>
      </c>
      <c r="B2" s="2" t="s">
        <v>21</v>
      </c>
      <c r="C2" s="3" t="s">
        <v>22</v>
      </c>
      <c r="D2" s="33" t="s">
        <v>45</v>
      </c>
      <c r="E2" s="2" t="s">
        <v>47</v>
      </c>
      <c r="F2" s="2" t="s">
        <v>48</v>
      </c>
      <c r="G2" s="2" t="s">
        <v>49</v>
      </c>
    </row>
    <row r="3" spans="1:7" x14ac:dyDescent="0.3">
      <c r="A3" s="34" t="str">
        <f>Development!A8</f>
        <v>Manufacturing</v>
      </c>
      <c r="B3" s="35">
        <f>Development!B8</f>
        <v>150000</v>
      </c>
      <c r="C3" s="36">
        <f>B3*(1-Development!$B$3)</f>
        <v>150000</v>
      </c>
      <c r="D3" s="43">
        <v>14</v>
      </c>
      <c r="E3" s="37">
        <f>C3*D3</f>
        <v>2100000</v>
      </c>
      <c r="F3" s="37">
        <f>E3*(B10+B11)</f>
        <v>294000</v>
      </c>
      <c r="G3" s="37">
        <f>E3-F3</f>
        <v>1806000</v>
      </c>
    </row>
    <row r="4" spans="1:7" x14ac:dyDescent="0.3">
      <c r="A4" s="34"/>
      <c r="B4" s="35">
        <f>Development!D9</f>
        <v>0</v>
      </c>
      <c r="C4" s="36">
        <f>B4*(1-Development!$B$3)</f>
        <v>0</v>
      </c>
      <c r="D4" s="43">
        <v>0</v>
      </c>
      <c r="E4" s="37">
        <f t="shared" ref="E4:E6" si="0">C4*D4</f>
        <v>0</v>
      </c>
      <c r="F4" s="37">
        <f>E4*$B$10+((E4*$B$11)*$B$10)</f>
        <v>0</v>
      </c>
      <c r="G4" s="37">
        <f t="shared" ref="G4:G6" si="1">E4-F4</f>
        <v>0</v>
      </c>
    </row>
    <row r="5" spans="1:7" x14ac:dyDescent="0.3">
      <c r="A5" s="34"/>
      <c r="B5" s="35">
        <f>Development!D10</f>
        <v>0</v>
      </c>
      <c r="C5" s="36">
        <f>B5*(1-Development!$B$3)</f>
        <v>0</v>
      </c>
      <c r="D5" s="43">
        <v>0</v>
      </c>
      <c r="E5" s="37">
        <f t="shared" si="0"/>
        <v>0</v>
      </c>
      <c r="F5" s="37">
        <f>E5*$B$10+((E5*$B$11)*$B$10)</f>
        <v>0</v>
      </c>
      <c r="G5" s="37">
        <f t="shared" si="1"/>
        <v>0</v>
      </c>
    </row>
    <row r="6" spans="1:7" x14ac:dyDescent="0.3">
      <c r="A6" s="34"/>
      <c r="B6" s="38"/>
      <c r="C6" s="36"/>
      <c r="D6" s="44">
        <v>0</v>
      </c>
      <c r="E6" s="37">
        <f t="shared" si="0"/>
        <v>0</v>
      </c>
      <c r="F6" s="37">
        <f>E6*$B$10+((E6*$B$11)*$B$10)</f>
        <v>0</v>
      </c>
      <c r="G6" s="37">
        <f t="shared" si="1"/>
        <v>0</v>
      </c>
    </row>
    <row r="7" spans="1:7" x14ac:dyDescent="0.3">
      <c r="A7" s="9" t="s">
        <v>50</v>
      </c>
      <c r="B7" s="39"/>
      <c r="C7" s="39"/>
      <c r="D7" s="39"/>
      <c r="E7" s="40">
        <f>SUM(E3:E6)</f>
        <v>2100000</v>
      </c>
      <c r="F7" s="40">
        <f t="shared" ref="F7:G7" si="2">SUM(F3:F6)</f>
        <v>294000</v>
      </c>
      <c r="G7" s="40">
        <f t="shared" si="2"/>
        <v>1806000</v>
      </c>
    </row>
    <row r="8" spans="1:7" x14ac:dyDescent="0.3">
      <c r="G8" s="168">
        <f>G7/0.07</f>
        <v>25799999.999999996</v>
      </c>
    </row>
    <row r="9" spans="1:7" x14ac:dyDescent="0.3">
      <c r="A9" s="185" t="s">
        <v>85</v>
      </c>
      <c r="B9" s="185"/>
    </row>
    <row r="10" spans="1:7" x14ac:dyDescent="0.3">
      <c r="A10" s="41" t="s">
        <v>46</v>
      </c>
      <c r="B10" s="29">
        <v>7.0000000000000007E-2</v>
      </c>
    </row>
    <row r="11" spans="1:7" x14ac:dyDescent="0.3">
      <c r="A11" s="42" t="s">
        <v>129</v>
      </c>
      <c r="B11" s="45">
        <v>7.0000000000000007E-2</v>
      </c>
    </row>
  </sheetData>
  <mergeCells count="2">
    <mergeCell ref="A9:B9"/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C7DA-0D6C-46D8-B54D-520048DD0143}">
  <dimension ref="A1:P382"/>
  <sheetViews>
    <sheetView showGridLines="0" tabSelected="1" workbookViewId="0">
      <selection activeCell="B3" sqref="B3"/>
    </sheetView>
  </sheetViews>
  <sheetFormatPr defaultRowHeight="14.4" outlineLevelRow="1" x14ac:dyDescent="0.3"/>
  <cols>
    <col min="1" max="1" width="20" style="1" bestFit="1" customWidth="1"/>
    <col min="2" max="2" width="23.33203125" style="1" customWidth="1"/>
    <col min="3" max="3" width="21.21875" style="1" customWidth="1"/>
    <col min="4" max="4" width="32.88671875" style="1" bestFit="1" customWidth="1"/>
    <col min="5" max="5" width="17" style="1" bestFit="1" customWidth="1"/>
    <col min="6" max="6" width="16.5546875" style="1" bestFit="1" customWidth="1"/>
    <col min="7" max="7" width="16.88671875" style="1" customWidth="1"/>
    <col min="8" max="8" width="8.88671875" style="1"/>
    <col min="9" max="9" width="15" style="1" customWidth="1"/>
    <col min="10" max="10" width="11.21875" style="1" bestFit="1" customWidth="1"/>
    <col min="11" max="11" width="8.88671875" style="1"/>
    <col min="12" max="12" width="14.33203125" style="1" bestFit="1" customWidth="1"/>
    <col min="13" max="13" width="8.88671875" style="1"/>
    <col min="14" max="14" width="9.109375" style="1" bestFit="1" customWidth="1"/>
    <col min="15" max="15" width="8.88671875" style="1"/>
    <col min="16" max="16" width="11.6640625" style="1" bestFit="1" customWidth="1"/>
    <col min="17" max="16384" width="8.88671875" style="1"/>
  </cols>
  <sheetData>
    <row r="1" spans="1:16" x14ac:dyDescent="0.3">
      <c r="A1" s="185" t="s">
        <v>57</v>
      </c>
      <c r="B1" s="185"/>
      <c r="C1" s="185"/>
      <c r="D1" s="185"/>
      <c r="F1" s="185" t="s">
        <v>73</v>
      </c>
      <c r="G1" s="185"/>
    </row>
    <row r="2" spans="1:16" x14ac:dyDescent="0.3">
      <c r="A2" s="27" t="s">
        <v>128</v>
      </c>
      <c r="B2" s="184">
        <v>750000</v>
      </c>
      <c r="C2" s="46"/>
      <c r="D2" s="47"/>
      <c r="F2" s="41" t="s">
        <v>5</v>
      </c>
      <c r="G2" s="77">
        <v>220000</v>
      </c>
    </row>
    <row r="3" spans="1:16" x14ac:dyDescent="0.3">
      <c r="A3" s="5" t="s">
        <v>58</v>
      </c>
      <c r="B3" s="48">
        <f>B2*C3</f>
        <v>0</v>
      </c>
      <c r="C3" s="71">
        <v>0</v>
      </c>
      <c r="D3" s="49" t="s">
        <v>74</v>
      </c>
      <c r="F3" s="50" t="s">
        <v>29</v>
      </c>
      <c r="G3" s="78">
        <v>0</v>
      </c>
    </row>
    <row r="4" spans="1:16" x14ac:dyDescent="0.3">
      <c r="A4" s="5" t="s">
        <v>55</v>
      </c>
      <c r="B4" s="48">
        <f>B3*C4</f>
        <v>0</v>
      </c>
      <c r="C4" s="72">
        <v>0.05</v>
      </c>
      <c r="D4" s="51"/>
    </row>
    <row r="5" spans="1:16" x14ac:dyDescent="0.3">
      <c r="A5" s="5" t="s">
        <v>84</v>
      </c>
      <c r="B5" s="37">
        <v>0</v>
      </c>
      <c r="C5" s="73">
        <v>25</v>
      </c>
      <c r="D5" s="51"/>
    </row>
    <row r="6" spans="1:16" x14ac:dyDescent="0.3">
      <c r="A6" s="5" t="s">
        <v>56</v>
      </c>
      <c r="B6" s="37">
        <f>G3*C6</f>
        <v>0</v>
      </c>
      <c r="C6" s="73">
        <v>10</v>
      </c>
      <c r="D6" s="51"/>
    </row>
    <row r="7" spans="1:16" x14ac:dyDescent="0.3">
      <c r="A7" s="5" t="s">
        <v>59</v>
      </c>
      <c r="B7" s="52">
        <f>INDEX(E21:E381,MATCH($C$7,$A$21:$A$381,0))*-1</f>
        <v>0</v>
      </c>
      <c r="C7" s="74">
        <v>18</v>
      </c>
      <c r="D7" s="51"/>
    </row>
    <row r="8" spans="1:16" x14ac:dyDescent="0.3">
      <c r="A8" s="28" t="s">
        <v>60</v>
      </c>
      <c r="B8" s="53">
        <f>IF(C8="No",B3,(INDEX(F21:F381,MATCH($C$7,A21:A381,0))))</f>
        <v>0</v>
      </c>
      <c r="C8" s="132" t="s">
        <v>97</v>
      </c>
      <c r="D8" s="54" t="s">
        <v>96</v>
      </c>
    </row>
    <row r="11" spans="1:16" ht="15" thickBot="1" x14ac:dyDescent="0.35">
      <c r="A11" s="187" t="s">
        <v>61</v>
      </c>
      <c r="B11" s="188"/>
      <c r="C11" s="189"/>
    </row>
    <row r="12" spans="1:16" x14ac:dyDescent="0.3">
      <c r="A12" s="27" t="s">
        <v>62</v>
      </c>
      <c r="B12" s="7">
        <f>B3</f>
        <v>0</v>
      </c>
      <c r="C12" s="46"/>
      <c r="I12" s="174"/>
      <c r="J12" s="175"/>
      <c r="K12" s="175"/>
      <c r="L12" s="175"/>
      <c r="M12" s="175"/>
      <c r="N12" s="175"/>
      <c r="O12" s="175"/>
      <c r="P12" s="178"/>
    </row>
    <row r="13" spans="1:16" x14ac:dyDescent="0.3">
      <c r="A13" s="5" t="s">
        <v>63</v>
      </c>
      <c r="B13" s="75">
        <v>7.0000000000000007E-2</v>
      </c>
      <c r="C13" s="55"/>
      <c r="I13" s="176"/>
      <c r="J13" s="143"/>
      <c r="K13" s="143"/>
      <c r="L13" s="143"/>
      <c r="M13" s="143"/>
      <c r="N13" s="177"/>
      <c r="O13" s="143"/>
      <c r="P13" s="179"/>
    </row>
    <row r="14" spans="1:16" x14ac:dyDescent="0.3">
      <c r="A14" s="5" t="s">
        <v>64</v>
      </c>
      <c r="B14" s="76">
        <v>30</v>
      </c>
      <c r="C14" s="56">
        <f>B14*12</f>
        <v>360</v>
      </c>
      <c r="I14" s="121"/>
      <c r="J14" s="180"/>
      <c r="K14" s="170"/>
      <c r="L14" s="12"/>
      <c r="N14" s="169"/>
      <c r="P14" s="125"/>
    </row>
    <row r="15" spans="1:16" x14ac:dyDescent="0.3">
      <c r="A15" s="5" t="s">
        <v>65</v>
      </c>
      <c r="B15" s="6">
        <v>0</v>
      </c>
      <c r="C15" s="55"/>
      <c r="I15" s="121"/>
      <c r="J15" s="180"/>
      <c r="K15" s="170"/>
      <c r="L15" s="12"/>
      <c r="N15" s="169"/>
      <c r="P15" s="125"/>
    </row>
    <row r="16" spans="1:16" x14ac:dyDescent="0.3">
      <c r="A16" s="28" t="s">
        <v>72</v>
      </c>
      <c r="B16" s="57">
        <f>PMT(B13/12,C14,B12,B15)</f>
        <v>0</v>
      </c>
      <c r="C16" s="58"/>
      <c r="I16" s="121"/>
      <c r="J16" s="180"/>
      <c r="K16" s="170"/>
      <c r="L16" s="12"/>
      <c r="N16" s="169"/>
      <c r="P16" s="125"/>
    </row>
    <row r="17" spans="1:16" x14ac:dyDescent="0.3">
      <c r="I17" s="121"/>
      <c r="J17" s="180"/>
      <c r="K17" s="170"/>
      <c r="L17" s="12"/>
      <c r="N17" s="169"/>
      <c r="P17" s="125"/>
    </row>
    <row r="18" spans="1:16" x14ac:dyDescent="0.3">
      <c r="A18" s="185" t="s">
        <v>71</v>
      </c>
      <c r="B18" s="185"/>
      <c r="C18" s="185"/>
      <c r="D18" s="185"/>
      <c r="E18" s="185"/>
      <c r="F18" s="185"/>
      <c r="I18" s="176"/>
      <c r="J18" s="181"/>
      <c r="K18" s="143"/>
      <c r="L18" s="182"/>
      <c r="M18" s="143"/>
      <c r="N18" s="143"/>
      <c r="O18" s="143"/>
      <c r="P18" s="183"/>
    </row>
    <row r="19" spans="1:16" x14ac:dyDescent="0.3">
      <c r="A19" s="2" t="s">
        <v>66</v>
      </c>
      <c r="B19" s="3" t="s">
        <v>67</v>
      </c>
      <c r="C19" s="2" t="s">
        <v>62</v>
      </c>
      <c r="D19" s="3" t="s">
        <v>68</v>
      </c>
      <c r="E19" s="2" t="s">
        <v>70</v>
      </c>
      <c r="F19" s="4" t="s">
        <v>69</v>
      </c>
      <c r="I19" s="121"/>
      <c r="P19" s="125"/>
    </row>
    <row r="20" spans="1:16" ht="15" thickBot="1" x14ac:dyDescent="0.35">
      <c r="A20" s="59" t="s">
        <v>87</v>
      </c>
      <c r="B20" s="60">
        <f>-SUM(B21:B381)</f>
        <v>0</v>
      </c>
      <c r="C20" s="61">
        <f t="shared" ref="C20:D20" si="0">-SUM(C21:C381)</f>
        <v>0</v>
      </c>
      <c r="D20" s="60">
        <f t="shared" si="0"/>
        <v>0</v>
      </c>
      <c r="E20" s="62"/>
      <c r="F20" s="63"/>
      <c r="I20" s="171"/>
      <c r="J20" s="172"/>
      <c r="K20" s="172"/>
      <c r="L20" s="172"/>
      <c r="M20" s="172"/>
      <c r="N20" s="172"/>
      <c r="O20" s="172"/>
      <c r="P20" s="173"/>
    </row>
    <row r="21" spans="1:16" hidden="1" outlineLevel="1" x14ac:dyDescent="0.3">
      <c r="A21" s="5">
        <v>0</v>
      </c>
      <c r="B21" s="55"/>
      <c r="C21" s="64"/>
      <c r="D21" s="55"/>
      <c r="E21" s="64"/>
      <c r="F21" s="48">
        <f>B12</f>
        <v>0</v>
      </c>
    </row>
    <row r="22" spans="1:16" hidden="1" outlineLevel="1" x14ac:dyDescent="0.3">
      <c r="A22" s="5">
        <f>A21+1</f>
        <v>1</v>
      </c>
      <c r="B22" s="65">
        <f>$B$16</f>
        <v>0</v>
      </c>
      <c r="C22" s="66">
        <f>B22-D22</f>
        <v>0</v>
      </c>
      <c r="D22" s="65">
        <f>-F21*$B$13/12</f>
        <v>0</v>
      </c>
      <c r="E22" s="66">
        <f>D22</f>
        <v>0</v>
      </c>
      <c r="F22" s="48">
        <f t="shared" ref="F22:F85" si="1">F21+C22</f>
        <v>0</v>
      </c>
    </row>
    <row r="23" spans="1:16" hidden="1" outlineLevel="1" x14ac:dyDescent="0.3">
      <c r="A23" s="5">
        <f t="shared" ref="A23:A86" si="2">A22+1</f>
        <v>2</v>
      </c>
      <c r="B23" s="65">
        <f>$B$16</f>
        <v>0</v>
      </c>
      <c r="C23" s="66">
        <f>B23-D23</f>
        <v>0</v>
      </c>
      <c r="D23" s="65">
        <f>-F22*$B$13/12</f>
        <v>0</v>
      </c>
      <c r="E23" s="67">
        <f>D23+E22</f>
        <v>0</v>
      </c>
      <c r="F23" s="48">
        <f t="shared" si="1"/>
        <v>0</v>
      </c>
    </row>
    <row r="24" spans="1:16" hidden="1" outlineLevel="1" x14ac:dyDescent="0.3">
      <c r="A24" s="5">
        <f t="shared" si="2"/>
        <v>3</v>
      </c>
      <c r="B24" s="65">
        <f t="shared" ref="B24:B87" si="3">$B$16</f>
        <v>0</v>
      </c>
      <c r="C24" s="66">
        <f t="shared" ref="C24:C87" si="4">B24-D24</f>
        <v>0</v>
      </c>
      <c r="D24" s="65">
        <f t="shared" ref="D24:D87" si="5">-F23*$B$13/12</f>
        <v>0</v>
      </c>
      <c r="E24" s="67">
        <f t="shared" ref="E24:E87" si="6">D24+E23</f>
        <v>0</v>
      </c>
      <c r="F24" s="48">
        <f t="shared" si="1"/>
        <v>0</v>
      </c>
    </row>
    <row r="25" spans="1:16" hidden="1" outlineLevel="1" x14ac:dyDescent="0.3">
      <c r="A25" s="5">
        <f t="shared" si="2"/>
        <v>4</v>
      </c>
      <c r="B25" s="65">
        <f t="shared" si="3"/>
        <v>0</v>
      </c>
      <c r="C25" s="66">
        <f t="shared" si="4"/>
        <v>0</v>
      </c>
      <c r="D25" s="65">
        <f t="shared" si="5"/>
        <v>0</v>
      </c>
      <c r="E25" s="67">
        <f t="shared" si="6"/>
        <v>0</v>
      </c>
      <c r="F25" s="48">
        <f t="shared" si="1"/>
        <v>0</v>
      </c>
    </row>
    <row r="26" spans="1:16" hidden="1" outlineLevel="1" x14ac:dyDescent="0.3">
      <c r="A26" s="5">
        <f t="shared" si="2"/>
        <v>5</v>
      </c>
      <c r="B26" s="65">
        <f t="shared" si="3"/>
        <v>0</v>
      </c>
      <c r="C26" s="66">
        <f t="shared" si="4"/>
        <v>0</v>
      </c>
      <c r="D26" s="65">
        <f t="shared" si="5"/>
        <v>0</v>
      </c>
      <c r="E26" s="67">
        <f t="shared" si="6"/>
        <v>0</v>
      </c>
      <c r="F26" s="48">
        <f t="shared" si="1"/>
        <v>0</v>
      </c>
    </row>
    <row r="27" spans="1:16" hidden="1" outlineLevel="1" x14ac:dyDescent="0.3">
      <c r="A27" s="5">
        <f t="shared" si="2"/>
        <v>6</v>
      </c>
      <c r="B27" s="65">
        <f t="shared" si="3"/>
        <v>0</v>
      </c>
      <c r="C27" s="66">
        <f t="shared" si="4"/>
        <v>0</v>
      </c>
      <c r="D27" s="65">
        <f t="shared" si="5"/>
        <v>0</v>
      </c>
      <c r="E27" s="67">
        <f t="shared" si="6"/>
        <v>0</v>
      </c>
      <c r="F27" s="48">
        <f t="shared" si="1"/>
        <v>0</v>
      </c>
    </row>
    <row r="28" spans="1:16" hidden="1" outlineLevel="1" x14ac:dyDescent="0.3">
      <c r="A28" s="5">
        <f t="shared" si="2"/>
        <v>7</v>
      </c>
      <c r="B28" s="65">
        <f t="shared" si="3"/>
        <v>0</v>
      </c>
      <c r="C28" s="66">
        <f t="shared" si="4"/>
        <v>0</v>
      </c>
      <c r="D28" s="65">
        <f t="shared" si="5"/>
        <v>0</v>
      </c>
      <c r="E28" s="67">
        <f t="shared" si="6"/>
        <v>0</v>
      </c>
      <c r="F28" s="48">
        <f t="shared" si="1"/>
        <v>0</v>
      </c>
    </row>
    <row r="29" spans="1:16" hidden="1" outlineLevel="1" x14ac:dyDescent="0.3">
      <c r="A29" s="5">
        <f t="shared" si="2"/>
        <v>8</v>
      </c>
      <c r="B29" s="65">
        <f t="shared" si="3"/>
        <v>0</v>
      </c>
      <c r="C29" s="66">
        <f t="shared" si="4"/>
        <v>0</v>
      </c>
      <c r="D29" s="65">
        <f t="shared" si="5"/>
        <v>0</v>
      </c>
      <c r="E29" s="67">
        <f t="shared" si="6"/>
        <v>0</v>
      </c>
      <c r="F29" s="48">
        <f t="shared" si="1"/>
        <v>0</v>
      </c>
    </row>
    <row r="30" spans="1:16" hidden="1" outlineLevel="1" x14ac:dyDescent="0.3">
      <c r="A30" s="5">
        <f t="shared" si="2"/>
        <v>9</v>
      </c>
      <c r="B30" s="65">
        <f t="shared" si="3"/>
        <v>0</v>
      </c>
      <c r="C30" s="66">
        <f t="shared" si="4"/>
        <v>0</v>
      </c>
      <c r="D30" s="65">
        <f t="shared" si="5"/>
        <v>0</v>
      </c>
      <c r="E30" s="67">
        <f t="shared" si="6"/>
        <v>0</v>
      </c>
      <c r="F30" s="48">
        <f t="shared" si="1"/>
        <v>0</v>
      </c>
    </row>
    <row r="31" spans="1:16" hidden="1" outlineLevel="1" x14ac:dyDescent="0.3">
      <c r="A31" s="5">
        <f t="shared" si="2"/>
        <v>10</v>
      </c>
      <c r="B31" s="65">
        <f t="shared" si="3"/>
        <v>0</v>
      </c>
      <c r="C31" s="66">
        <f t="shared" si="4"/>
        <v>0</v>
      </c>
      <c r="D31" s="65">
        <f t="shared" si="5"/>
        <v>0</v>
      </c>
      <c r="E31" s="67">
        <f t="shared" si="6"/>
        <v>0</v>
      </c>
      <c r="F31" s="48">
        <f t="shared" si="1"/>
        <v>0</v>
      </c>
    </row>
    <row r="32" spans="1:16" hidden="1" outlineLevel="1" x14ac:dyDescent="0.3">
      <c r="A32" s="5">
        <f t="shared" si="2"/>
        <v>11</v>
      </c>
      <c r="B32" s="65">
        <f t="shared" si="3"/>
        <v>0</v>
      </c>
      <c r="C32" s="66">
        <f t="shared" si="4"/>
        <v>0</v>
      </c>
      <c r="D32" s="65">
        <f t="shared" si="5"/>
        <v>0</v>
      </c>
      <c r="E32" s="67">
        <f t="shared" si="6"/>
        <v>0</v>
      </c>
      <c r="F32" s="48">
        <f t="shared" si="1"/>
        <v>0</v>
      </c>
    </row>
    <row r="33" spans="1:6" hidden="1" outlineLevel="1" x14ac:dyDescent="0.3">
      <c r="A33" s="5">
        <f t="shared" si="2"/>
        <v>12</v>
      </c>
      <c r="B33" s="65">
        <f t="shared" si="3"/>
        <v>0</v>
      </c>
      <c r="C33" s="66">
        <f t="shared" si="4"/>
        <v>0</v>
      </c>
      <c r="D33" s="65">
        <f t="shared" si="5"/>
        <v>0</v>
      </c>
      <c r="E33" s="67">
        <f t="shared" si="6"/>
        <v>0</v>
      </c>
      <c r="F33" s="48">
        <f t="shared" si="1"/>
        <v>0</v>
      </c>
    </row>
    <row r="34" spans="1:6" hidden="1" outlineLevel="1" x14ac:dyDescent="0.3">
      <c r="A34" s="5">
        <f t="shared" si="2"/>
        <v>13</v>
      </c>
      <c r="B34" s="65">
        <f t="shared" si="3"/>
        <v>0</v>
      </c>
      <c r="C34" s="66">
        <f t="shared" si="4"/>
        <v>0</v>
      </c>
      <c r="D34" s="65">
        <f t="shared" si="5"/>
        <v>0</v>
      </c>
      <c r="E34" s="67">
        <f t="shared" si="6"/>
        <v>0</v>
      </c>
      <c r="F34" s="48">
        <f t="shared" si="1"/>
        <v>0</v>
      </c>
    </row>
    <row r="35" spans="1:6" hidden="1" outlineLevel="1" x14ac:dyDescent="0.3">
      <c r="A35" s="5">
        <f t="shared" si="2"/>
        <v>14</v>
      </c>
      <c r="B35" s="65">
        <f t="shared" si="3"/>
        <v>0</v>
      </c>
      <c r="C35" s="66">
        <f t="shared" si="4"/>
        <v>0</v>
      </c>
      <c r="D35" s="65">
        <f t="shared" si="5"/>
        <v>0</v>
      </c>
      <c r="E35" s="67">
        <f t="shared" si="6"/>
        <v>0</v>
      </c>
      <c r="F35" s="48">
        <f t="shared" si="1"/>
        <v>0</v>
      </c>
    </row>
    <row r="36" spans="1:6" hidden="1" outlineLevel="1" x14ac:dyDescent="0.3">
      <c r="A36" s="5">
        <f t="shared" si="2"/>
        <v>15</v>
      </c>
      <c r="B36" s="65">
        <f t="shared" si="3"/>
        <v>0</v>
      </c>
      <c r="C36" s="66">
        <f t="shared" si="4"/>
        <v>0</v>
      </c>
      <c r="D36" s="65">
        <f t="shared" si="5"/>
        <v>0</v>
      </c>
      <c r="E36" s="67">
        <f t="shared" si="6"/>
        <v>0</v>
      </c>
      <c r="F36" s="48">
        <f t="shared" si="1"/>
        <v>0</v>
      </c>
    </row>
    <row r="37" spans="1:6" hidden="1" outlineLevel="1" x14ac:dyDescent="0.3">
      <c r="A37" s="5">
        <f t="shared" si="2"/>
        <v>16</v>
      </c>
      <c r="B37" s="65">
        <f t="shared" si="3"/>
        <v>0</v>
      </c>
      <c r="C37" s="66">
        <f t="shared" si="4"/>
        <v>0</v>
      </c>
      <c r="D37" s="65">
        <f t="shared" si="5"/>
        <v>0</v>
      </c>
      <c r="E37" s="67">
        <f t="shared" si="6"/>
        <v>0</v>
      </c>
      <c r="F37" s="48">
        <f t="shared" si="1"/>
        <v>0</v>
      </c>
    </row>
    <row r="38" spans="1:6" hidden="1" outlineLevel="1" x14ac:dyDescent="0.3">
      <c r="A38" s="5">
        <f t="shared" si="2"/>
        <v>17</v>
      </c>
      <c r="B38" s="65">
        <f t="shared" si="3"/>
        <v>0</v>
      </c>
      <c r="C38" s="66">
        <f t="shared" si="4"/>
        <v>0</v>
      </c>
      <c r="D38" s="65">
        <f t="shared" si="5"/>
        <v>0</v>
      </c>
      <c r="E38" s="67">
        <f t="shared" si="6"/>
        <v>0</v>
      </c>
      <c r="F38" s="48">
        <f t="shared" si="1"/>
        <v>0</v>
      </c>
    </row>
    <row r="39" spans="1:6" hidden="1" outlineLevel="1" x14ac:dyDescent="0.3">
      <c r="A39" s="5">
        <f t="shared" si="2"/>
        <v>18</v>
      </c>
      <c r="B39" s="65">
        <f t="shared" si="3"/>
        <v>0</v>
      </c>
      <c r="C39" s="66">
        <f t="shared" si="4"/>
        <v>0</v>
      </c>
      <c r="D39" s="65">
        <f t="shared" si="5"/>
        <v>0</v>
      </c>
      <c r="E39" s="67">
        <f t="shared" si="6"/>
        <v>0</v>
      </c>
      <c r="F39" s="48">
        <f t="shared" si="1"/>
        <v>0</v>
      </c>
    </row>
    <row r="40" spans="1:6" hidden="1" outlineLevel="1" x14ac:dyDescent="0.3">
      <c r="A40" s="5">
        <f t="shared" si="2"/>
        <v>19</v>
      </c>
      <c r="B40" s="65">
        <f t="shared" si="3"/>
        <v>0</v>
      </c>
      <c r="C40" s="66">
        <f t="shared" si="4"/>
        <v>0</v>
      </c>
      <c r="D40" s="65">
        <f t="shared" si="5"/>
        <v>0</v>
      </c>
      <c r="E40" s="67">
        <f t="shared" si="6"/>
        <v>0</v>
      </c>
      <c r="F40" s="48">
        <f t="shared" si="1"/>
        <v>0</v>
      </c>
    </row>
    <row r="41" spans="1:6" hidden="1" outlineLevel="1" x14ac:dyDescent="0.3">
      <c r="A41" s="5">
        <f t="shared" si="2"/>
        <v>20</v>
      </c>
      <c r="B41" s="65">
        <f t="shared" si="3"/>
        <v>0</v>
      </c>
      <c r="C41" s="66">
        <f t="shared" si="4"/>
        <v>0</v>
      </c>
      <c r="D41" s="65">
        <f t="shared" si="5"/>
        <v>0</v>
      </c>
      <c r="E41" s="67">
        <f t="shared" si="6"/>
        <v>0</v>
      </c>
      <c r="F41" s="48">
        <f t="shared" si="1"/>
        <v>0</v>
      </c>
    </row>
    <row r="42" spans="1:6" hidden="1" outlineLevel="1" x14ac:dyDescent="0.3">
      <c r="A42" s="5">
        <f t="shared" si="2"/>
        <v>21</v>
      </c>
      <c r="B42" s="65">
        <f t="shared" si="3"/>
        <v>0</v>
      </c>
      <c r="C42" s="66">
        <f t="shared" si="4"/>
        <v>0</v>
      </c>
      <c r="D42" s="65">
        <f t="shared" si="5"/>
        <v>0</v>
      </c>
      <c r="E42" s="67">
        <f t="shared" si="6"/>
        <v>0</v>
      </c>
      <c r="F42" s="48">
        <f t="shared" si="1"/>
        <v>0</v>
      </c>
    </row>
    <row r="43" spans="1:6" hidden="1" outlineLevel="1" x14ac:dyDescent="0.3">
      <c r="A43" s="5">
        <f t="shared" si="2"/>
        <v>22</v>
      </c>
      <c r="B43" s="65">
        <f t="shared" si="3"/>
        <v>0</v>
      </c>
      <c r="C43" s="66">
        <f t="shared" si="4"/>
        <v>0</v>
      </c>
      <c r="D43" s="65">
        <f t="shared" si="5"/>
        <v>0</v>
      </c>
      <c r="E43" s="67">
        <f t="shared" si="6"/>
        <v>0</v>
      </c>
      <c r="F43" s="48">
        <f t="shared" si="1"/>
        <v>0</v>
      </c>
    </row>
    <row r="44" spans="1:6" hidden="1" outlineLevel="1" x14ac:dyDescent="0.3">
      <c r="A44" s="5">
        <f t="shared" si="2"/>
        <v>23</v>
      </c>
      <c r="B44" s="65">
        <f t="shared" si="3"/>
        <v>0</v>
      </c>
      <c r="C44" s="66">
        <f t="shared" si="4"/>
        <v>0</v>
      </c>
      <c r="D44" s="65">
        <f t="shared" si="5"/>
        <v>0</v>
      </c>
      <c r="E44" s="67">
        <f t="shared" si="6"/>
        <v>0</v>
      </c>
      <c r="F44" s="48">
        <f t="shared" si="1"/>
        <v>0</v>
      </c>
    </row>
    <row r="45" spans="1:6" hidden="1" outlineLevel="1" x14ac:dyDescent="0.3">
      <c r="A45" s="5">
        <f t="shared" si="2"/>
        <v>24</v>
      </c>
      <c r="B45" s="65">
        <f t="shared" si="3"/>
        <v>0</v>
      </c>
      <c r="C45" s="66">
        <f t="shared" si="4"/>
        <v>0</v>
      </c>
      <c r="D45" s="65">
        <f t="shared" si="5"/>
        <v>0</v>
      </c>
      <c r="E45" s="67">
        <f t="shared" si="6"/>
        <v>0</v>
      </c>
      <c r="F45" s="48">
        <f t="shared" si="1"/>
        <v>0</v>
      </c>
    </row>
    <row r="46" spans="1:6" hidden="1" outlineLevel="1" x14ac:dyDescent="0.3">
      <c r="A46" s="5">
        <f t="shared" si="2"/>
        <v>25</v>
      </c>
      <c r="B46" s="65">
        <f t="shared" si="3"/>
        <v>0</v>
      </c>
      <c r="C46" s="66">
        <f t="shared" si="4"/>
        <v>0</v>
      </c>
      <c r="D46" s="65">
        <f t="shared" si="5"/>
        <v>0</v>
      </c>
      <c r="E46" s="67">
        <f t="shared" si="6"/>
        <v>0</v>
      </c>
      <c r="F46" s="48">
        <f t="shared" si="1"/>
        <v>0</v>
      </c>
    </row>
    <row r="47" spans="1:6" hidden="1" outlineLevel="1" x14ac:dyDescent="0.3">
      <c r="A47" s="5">
        <f t="shared" si="2"/>
        <v>26</v>
      </c>
      <c r="B47" s="65">
        <f t="shared" si="3"/>
        <v>0</v>
      </c>
      <c r="C47" s="66">
        <f t="shared" si="4"/>
        <v>0</v>
      </c>
      <c r="D47" s="65">
        <f t="shared" si="5"/>
        <v>0</v>
      </c>
      <c r="E47" s="67">
        <f t="shared" si="6"/>
        <v>0</v>
      </c>
      <c r="F47" s="48">
        <f t="shared" si="1"/>
        <v>0</v>
      </c>
    </row>
    <row r="48" spans="1:6" hidden="1" outlineLevel="1" x14ac:dyDescent="0.3">
      <c r="A48" s="5">
        <f t="shared" si="2"/>
        <v>27</v>
      </c>
      <c r="B48" s="65">
        <f t="shared" si="3"/>
        <v>0</v>
      </c>
      <c r="C48" s="66">
        <f t="shared" si="4"/>
        <v>0</v>
      </c>
      <c r="D48" s="65">
        <f t="shared" si="5"/>
        <v>0</v>
      </c>
      <c r="E48" s="67">
        <f t="shared" si="6"/>
        <v>0</v>
      </c>
      <c r="F48" s="48">
        <f t="shared" si="1"/>
        <v>0</v>
      </c>
    </row>
    <row r="49" spans="1:6" hidden="1" outlineLevel="1" x14ac:dyDescent="0.3">
      <c r="A49" s="5">
        <f t="shared" si="2"/>
        <v>28</v>
      </c>
      <c r="B49" s="65">
        <f t="shared" si="3"/>
        <v>0</v>
      </c>
      <c r="C49" s="66">
        <f t="shared" si="4"/>
        <v>0</v>
      </c>
      <c r="D49" s="65">
        <f t="shared" si="5"/>
        <v>0</v>
      </c>
      <c r="E49" s="67">
        <f t="shared" si="6"/>
        <v>0</v>
      </c>
      <c r="F49" s="48">
        <f t="shared" si="1"/>
        <v>0</v>
      </c>
    </row>
    <row r="50" spans="1:6" hidden="1" outlineLevel="1" x14ac:dyDescent="0.3">
      <c r="A50" s="5">
        <f t="shared" si="2"/>
        <v>29</v>
      </c>
      <c r="B50" s="65">
        <f t="shared" si="3"/>
        <v>0</v>
      </c>
      <c r="C50" s="66">
        <f t="shared" si="4"/>
        <v>0</v>
      </c>
      <c r="D50" s="65">
        <f t="shared" si="5"/>
        <v>0</v>
      </c>
      <c r="E50" s="67">
        <f t="shared" si="6"/>
        <v>0</v>
      </c>
      <c r="F50" s="48">
        <f t="shared" si="1"/>
        <v>0</v>
      </c>
    </row>
    <row r="51" spans="1:6" hidden="1" outlineLevel="1" x14ac:dyDescent="0.3">
      <c r="A51" s="5">
        <f t="shared" si="2"/>
        <v>30</v>
      </c>
      <c r="B51" s="65">
        <f t="shared" si="3"/>
        <v>0</v>
      </c>
      <c r="C51" s="66">
        <f t="shared" si="4"/>
        <v>0</v>
      </c>
      <c r="D51" s="65">
        <f t="shared" si="5"/>
        <v>0</v>
      </c>
      <c r="E51" s="67">
        <f t="shared" si="6"/>
        <v>0</v>
      </c>
      <c r="F51" s="48">
        <f t="shared" si="1"/>
        <v>0</v>
      </c>
    </row>
    <row r="52" spans="1:6" hidden="1" outlineLevel="1" x14ac:dyDescent="0.3">
      <c r="A52" s="5">
        <f t="shared" si="2"/>
        <v>31</v>
      </c>
      <c r="B52" s="65">
        <f t="shared" si="3"/>
        <v>0</v>
      </c>
      <c r="C52" s="66">
        <f t="shared" si="4"/>
        <v>0</v>
      </c>
      <c r="D52" s="65">
        <f t="shared" si="5"/>
        <v>0</v>
      </c>
      <c r="E52" s="67">
        <f t="shared" si="6"/>
        <v>0</v>
      </c>
      <c r="F52" s="48">
        <f t="shared" si="1"/>
        <v>0</v>
      </c>
    </row>
    <row r="53" spans="1:6" hidden="1" outlineLevel="1" x14ac:dyDescent="0.3">
      <c r="A53" s="5">
        <f t="shared" si="2"/>
        <v>32</v>
      </c>
      <c r="B53" s="65">
        <f t="shared" si="3"/>
        <v>0</v>
      </c>
      <c r="C53" s="66">
        <f t="shared" si="4"/>
        <v>0</v>
      </c>
      <c r="D53" s="65">
        <f t="shared" si="5"/>
        <v>0</v>
      </c>
      <c r="E53" s="67">
        <f t="shared" si="6"/>
        <v>0</v>
      </c>
      <c r="F53" s="48">
        <f t="shared" si="1"/>
        <v>0</v>
      </c>
    </row>
    <row r="54" spans="1:6" hidden="1" outlineLevel="1" x14ac:dyDescent="0.3">
      <c r="A54" s="5">
        <f t="shared" si="2"/>
        <v>33</v>
      </c>
      <c r="B54" s="65">
        <f t="shared" si="3"/>
        <v>0</v>
      </c>
      <c r="C54" s="66">
        <f t="shared" si="4"/>
        <v>0</v>
      </c>
      <c r="D54" s="65">
        <f t="shared" si="5"/>
        <v>0</v>
      </c>
      <c r="E54" s="67">
        <f t="shared" si="6"/>
        <v>0</v>
      </c>
      <c r="F54" s="48">
        <f t="shared" si="1"/>
        <v>0</v>
      </c>
    </row>
    <row r="55" spans="1:6" hidden="1" outlineLevel="1" x14ac:dyDescent="0.3">
      <c r="A55" s="5">
        <f t="shared" si="2"/>
        <v>34</v>
      </c>
      <c r="B55" s="65">
        <f t="shared" si="3"/>
        <v>0</v>
      </c>
      <c r="C55" s="66">
        <f t="shared" si="4"/>
        <v>0</v>
      </c>
      <c r="D55" s="65">
        <f t="shared" si="5"/>
        <v>0</v>
      </c>
      <c r="E55" s="67">
        <f t="shared" si="6"/>
        <v>0</v>
      </c>
      <c r="F55" s="48">
        <f t="shared" si="1"/>
        <v>0</v>
      </c>
    </row>
    <row r="56" spans="1:6" hidden="1" outlineLevel="1" x14ac:dyDescent="0.3">
      <c r="A56" s="5">
        <f t="shared" si="2"/>
        <v>35</v>
      </c>
      <c r="B56" s="65">
        <f t="shared" si="3"/>
        <v>0</v>
      </c>
      <c r="C56" s="66">
        <f t="shared" si="4"/>
        <v>0</v>
      </c>
      <c r="D56" s="65">
        <f t="shared" si="5"/>
        <v>0</v>
      </c>
      <c r="E56" s="67">
        <f t="shared" si="6"/>
        <v>0</v>
      </c>
      <c r="F56" s="48">
        <f t="shared" si="1"/>
        <v>0</v>
      </c>
    </row>
    <row r="57" spans="1:6" hidden="1" outlineLevel="1" x14ac:dyDescent="0.3">
      <c r="A57" s="5">
        <f t="shared" si="2"/>
        <v>36</v>
      </c>
      <c r="B57" s="65">
        <f t="shared" si="3"/>
        <v>0</v>
      </c>
      <c r="C57" s="66">
        <f t="shared" si="4"/>
        <v>0</v>
      </c>
      <c r="D57" s="65">
        <f t="shared" si="5"/>
        <v>0</v>
      </c>
      <c r="E57" s="67">
        <f t="shared" si="6"/>
        <v>0</v>
      </c>
      <c r="F57" s="48">
        <f t="shared" si="1"/>
        <v>0</v>
      </c>
    </row>
    <row r="58" spans="1:6" hidden="1" outlineLevel="1" x14ac:dyDescent="0.3">
      <c r="A58" s="5">
        <f t="shared" si="2"/>
        <v>37</v>
      </c>
      <c r="B58" s="65">
        <f t="shared" si="3"/>
        <v>0</v>
      </c>
      <c r="C58" s="66">
        <f t="shared" si="4"/>
        <v>0</v>
      </c>
      <c r="D58" s="65">
        <f t="shared" si="5"/>
        <v>0</v>
      </c>
      <c r="E58" s="67">
        <f t="shared" si="6"/>
        <v>0</v>
      </c>
      <c r="F58" s="48">
        <f t="shared" si="1"/>
        <v>0</v>
      </c>
    </row>
    <row r="59" spans="1:6" hidden="1" outlineLevel="1" x14ac:dyDescent="0.3">
      <c r="A59" s="5">
        <f t="shared" si="2"/>
        <v>38</v>
      </c>
      <c r="B59" s="65">
        <f t="shared" si="3"/>
        <v>0</v>
      </c>
      <c r="C59" s="66">
        <f t="shared" si="4"/>
        <v>0</v>
      </c>
      <c r="D59" s="65">
        <f t="shared" si="5"/>
        <v>0</v>
      </c>
      <c r="E59" s="67">
        <f t="shared" si="6"/>
        <v>0</v>
      </c>
      <c r="F59" s="48">
        <f t="shared" si="1"/>
        <v>0</v>
      </c>
    </row>
    <row r="60" spans="1:6" hidden="1" outlineLevel="1" x14ac:dyDescent="0.3">
      <c r="A60" s="5">
        <f t="shared" si="2"/>
        <v>39</v>
      </c>
      <c r="B60" s="65">
        <f t="shared" si="3"/>
        <v>0</v>
      </c>
      <c r="C60" s="66">
        <f t="shared" si="4"/>
        <v>0</v>
      </c>
      <c r="D60" s="65">
        <f t="shared" si="5"/>
        <v>0</v>
      </c>
      <c r="E60" s="67">
        <f t="shared" si="6"/>
        <v>0</v>
      </c>
      <c r="F60" s="48">
        <f t="shared" si="1"/>
        <v>0</v>
      </c>
    </row>
    <row r="61" spans="1:6" hidden="1" outlineLevel="1" x14ac:dyDescent="0.3">
      <c r="A61" s="5">
        <f t="shared" si="2"/>
        <v>40</v>
      </c>
      <c r="B61" s="65">
        <f t="shared" si="3"/>
        <v>0</v>
      </c>
      <c r="C61" s="66">
        <f t="shared" si="4"/>
        <v>0</v>
      </c>
      <c r="D61" s="65">
        <f t="shared" si="5"/>
        <v>0</v>
      </c>
      <c r="E61" s="67">
        <f t="shared" si="6"/>
        <v>0</v>
      </c>
      <c r="F61" s="48">
        <f t="shared" si="1"/>
        <v>0</v>
      </c>
    </row>
    <row r="62" spans="1:6" hidden="1" outlineLevel="1" x14ac:dyDescent="0.3">
      <c r="A62" s="5">
        <f t="shared" si="2"/>
        <v>41</v>
      </c>
      <c r="B62" s="65">
        <f t="shared" si="3"/>
        <v>0</v>
      </c>
      <c r="C62" s="66">
        <f t="shared" si="4"/>
        <v>0</v>
      </c>
      <c r="D62" s="65">
        <f t="shared" si="5"/>
        <v>0</v>
      </c>
      <c r="E62" s="67">
        <f t="shared" si="6"/>
        <v>0</v>
      </c>
      <c r="F62" s="48">
        <f t="shared" si="1"/>
        <v>0</v>
      </c>
    </row>
    <row r="63" spans="1:6" hidden="1" outlineLevel="1" x14ac:dyDescent="0.3">
      <c r="A63" s="5">
        <f t="shared" si="2"/>
        <v>42</v>
      </c>
      <c r="B63" s="65">
        <f t="shared" si="3"/>
        <v>0</v>
      </c>
      <c r="C63" s="66">
        <f t="shared" si="4"/>
        <v>0</v>
      </c>
      <c r="D63" s="65">
        <f t="shared" si="5"/>
        <v>0</v>
      </c>
      <c r="E63" s="67">
        <f t="shared" si="6"/>
        <v>0</v>
      </c>
      <c r="F63" s="48">
        <f t="shared" si="1"/>
        <v>0</v>
      </c>
    </row>
    <row r="64" spans="1:6" hidden="1" outlineLevel="1" x14ac:dyDescent="0.3">
      <c r="A64" s="5">
        <f t="shared" si="2"/>
        <v>43</v>
      </c>
      <c r="B64" s="65">
        <f t="shared" si="3"/>
        <v>0</v>
      </c>
      <c r="C64" s="66">
        <f t="shared" si="4"/>
        <v>0</v>
      </c>
      <c r="D64" s="65">
        <f t="shared" si="5"/>
        <v>0</v>
      </c>
      <c r="E64" s="67">
        <f t="shared" si="6"/>
        <v>0</v>
      </c>
      <c r="F64" s="48">
        <f t="shared" si="1"/>
        <v>0</v>
      </c>
    </row>
    <row r="65" spans="1:6" hidden="1" outlineLevel="1" x14ac:dyDescent="0.3">
      <c r="A65" s="5">
        <f t="shared" si="2"/>
        <v>44</v>
      </c>
      <c r="B65" s="65">
        <f t="shared" si="3"/>
        <v>0</v>
      </c>
      <c r="C65" s="66">
        <f t="shared" si="4"/>
        <v>0</v>
      </c>
      <c r="D65" s="65">
        <f t="shared" si="5"/>
        <v>0</v>
      </c>
      <c r="E65" s="67">
        <f t="shared" si="6"/>
        <v>0</v>
      </c>
      <c r="F65" s="48">
        <f t="shared" si="1"/>
        <v>0</v>
      </c>
    </row>
    <row r="66" spans="1:6" hidden="1" outlineLevel="1" x14ac:dyDescent="0.3">
      <c r="A66" s="5">
        <f t="shared" si="2"/>
        <v>45</v>
      </c>
      <c r="B66" s="65">
        <f t="shared" si="3"/>
        <v>0</v>
      </c>
      <c r="C66" s="66">
        <f t="shared" si="4"/>
        <v>0</v>
      </c>
      <c r="D66" s="65">
        <f t="shared" si="5"/>
        <v>0</v>
      </c>
      <c r="E66" s="67">
        <f t="shared" si="6"/>
        <v>0</v>
      </c>
      <c r="F66" s="48">
        <f t="shared" si="1"/>
        <v>0</v>
      </c>
    </row>
    <row r="67" spans="1:6" hidden="1" outlineLevel="1" x14ac:dyDescent="0.3">
      <c r="A67" s="5">
        <f t="shared" si="2"/>
        <v>46</v>
      </c>
      <c r="B67" s="65">
        <f t="shared" si="3"/>
        <v>0</v>
      </c>
      <c r="C67" s="66">
        <f t="shared" si="4"/>
        <v>0</v>
      </c>
      <c r="D67" s="65">
        <f t="shared" si="5"/>
        <v>0</v>
      </c>
      <c r="E67" s="67">
        <f t="shared" si="6"/>
        <v>0</v>
      </c>
      <c r="F67" s="48">
        <f t="shared" si="1"/>
        <v>0</v>
      </c>
    </row>
    <row r="68" spans="1:6" hidden="1" outlineLevel="1" x14ac:dyDescent="0.3">
      <c r="A68" s="5">
        <f t="shared" si="2"/>
        <v>47</v>
      </c>
      <c r="B68" s="65">
        <f t="shared" si="3"/>
        <v>0</v>
      </c>
      <c r="C68" s="66">
        <f t="shared" si="4"/>
        <v>0</v>
      </c>
      <c r="D68" s="65">
        <f t="shared" si="5"/>
        <v>0</v>
      </c>
      <c r="E68" s="67">
        <f t="shared" si="6"/>
        <v>0</v>
      </c>
      <c r="F68" s="48">
        <f t="shared" si="1"/>
        <v>0</v>
      </c>
    </row>
    <row r="69" spans="1:6" hidden="1" outlineLevel="1" x14ac:dyDescent="0.3">
      <c r="A69" s="5">
        <f t="shared" si="2"/>
        <v>48</v>
      </c>
      <c r="B69" s="65">
        <f t="shared" si="3"/>
        <v>0</v>
      </c>
      <c r="C69" s="66">
        <f t="shared" si="4"/>
        <v>0</v>
      </c>
      <c r="D69" s="65">
        <f t="shared" si="5"/>
        <v>0</v>
      </c>
      <c r="E69" s="67">
        <f t="shared" si="6"/>
        <v>0</v>
      </c>
      <c r="F69" s="48">
        <f t="shared" si="1"/>
        <v>0</v>
      </c>
    </row>
    <row r="70" spans="1:6" hidden="1" outlineLevel="1" x14ac:dyDescent="0.3">
      <c r="A70" s="5">
        <f t="shared" si="2"/>
        <v>49</v>
      </c>
      <c r="B70" s="65">
        <f t="shared" si="3"/>
        <v>0</v>
      </c>
      <c r="C70" s="66">
        <f t="shared" si="4"/>
        <v>0</v>
      </c>
      <c r="D70" s="65">
        <f t="shared" si="5"/>
        <v>0</v>
      </c>
      <c r="E70" s="67">
        <f t="shared" si="6"/>
        <v>0</v>
      </c>
      <c r="F70" s="48">
        <f t="shared" si="1"/>
        <v>0</v>
      </c>
    </row>
    <row r="71" spans="1:6" hidden="1" outlineLevel="1" x14ac:dyDescent="0.3">
      <c r="A71" s="5">
        <f t="shared" si="2"/>
        <v>50</v>
      </c>
      <c r="B71" s="65">
        <f t="shared" si="3"/>
        <v>0</v>
      </c>
      <c r="C71" s="66">
        <f t="shared" si="4"/>
        <v>0</v>
      </c>
      <c r="D71" s="65">
        <f t="shared" si="5"/>
        <v>0</v>
      </c>
      <c r="E71" s="67">
        <f t="shared" si="6"/>
        <v>0</v>
      </c>
      <c r="F71" s="48">
        <f t="shared" si="1"/>
        <v>0</v>
      </c>
    </row>
    <row r="72" spans="1:6" hidden="1" outlineLevel="1" x14ac:dyDescent="0.3">
      <c r="A72" s="5">
        <f t="shared" si="2"/>
        <v>51</v>
      </c>
      <c r="B72" s="65">
        <f t="shared" si="3"/>
        <v>0</v>
      </c>
      <c r="C72" s="66">
        <f t="shared" si="4"/>
        <v>0</v>
      </c>
      <c r="D72" s="65">
        <f t="shared" si="5"/>
        <v>0</v>
      </c>
      <c r="E72" s="67">
        <f t="shared" si="6"/>
        <v>0</v>
      </c>
      <c r="F72" s="48">
        <f t="shared" si="1"/>
        <v>0</v>
      </c>
    </row>
    <row r="73" spans="1:6" hidden="1" outlineLevel="1" x14ac:dyDescent="0.3">
      <c r="A73" s="5">
        <f t="shared" si="2"/>
        <v>52</v>
      </c>
      <c r="B73" s="65">
        <f t="shared" si="3"/>
        <v>0</v>
      </c>
      <c r="C73" s="66">
        <f t="shared" si="4"/>
        <v>0</v>
      </c>
      <c r="D73" s="65">
        <f t="shared" si="5"/>
        <v>0</v>
      </c>
      <c r="E73" s="67">
        <f t="shared" si="6"/>
        <v>0</v>
      </c>
      <c r="F73" s="48">
        <f t="shared" si="1"/>
        <v>0</v>
      </c>
    </row>
    <row r="74" spans="1:6" hidden="1" outlineLevel="1" x14ac:dyDescent="0.3">
      <c r="A74" s="5">
        <f t="shared" si="2"/>
        <v>53</v>
      </c>
      <c r="B74" s="65">
        <f t="shared" si="3"/>
        <v>0</v>
      </c>
      <c r="C74" s="66">
        <f t="shared" si="4"/>
        <v>0</v>
      </c>
      <c r="D74" s="65">
        <f t="shared" si="5"/>
        <v>0</v>
      </c>
      <c r="E74" s="67">
        <f t="shared" si="6"/>
        <v>0</v>
      </c>
      <c r="F74" s="48">
        <f t="shared" si="1"/>
        <v>0</v>
      </c>
    </row>
    <row r="75" spans="1:6" hidden="1" outlineLevel="1" x14ac:dyDescent="0.3">
      <c r="A75" s="5">
        <f t="shared" si="2"/>
        <v>54</v>
      </c>
      <c r="B75" s="65">
        <f t="shared" si="3"/>
        <v>0</v>
      </c>
      <c r="C75" s="66">
        <f t="shared" si="4"/>
        <v>0</v>
      </c>
      <c r="D75" s="65">
        <f t="shared" si="5"/>
        <v>0</v>
      </c>
      <c r="E75" s="67">
        <f t="shared" si="6"/>
        <v>0</v>
      </c>
      <c r="F75" s="48">
        <f t="shared" si="1"/>
        <v>0</v>
      </c>
    </row>
    <row r="76" spans="1:6" hidden="1" outlineLevel="1" x14ac:dyDescent="0.3">
      <c r="A76" s="5">
        <f t="shared" si="2"/>
        <v>55</v>
      </c>
      <c r="B76" s="65">
        <f t="shared" si="3"/>
        <v>0</v>
      </c>
      <c r="C76" s="66">
        <f t="shared" si="4"/>
        <v>0</v>
      </c>
      <c r="D76" s="65">
        <f t="shared" si="5"/>
        <v>0</v>
      </c>
      <c r="E76" s="67">
        <f t="shared" si="6"/>
        <v>0</v>
      </c>
      <c r="F76" s="48">
        <f t="shared" si="1"/>
        <v>0</v>
      </c>
    </row>
    <row r="77" spans="1:6" hidden="1" outlineLevel="1" x14ac:dyDescent="0.3">
      <c r="A77" s="5">
        <f t="shared" si="2"/>
        <v>56</v>
      </c>
      <c r="B77" s="65">
        <f t="shared" si="3"/>
        <v>0</v>
      </c>
      <c r="C77" s="66">
        <f t="shared" si="4"/>
        <v>0</v>
      </c>
      <c r="D77" s="65">
        <f t="shared" si="5"/>
        <v>0</v>
      </c>
      <c r="E77" s="67">
        <f t="shared" si="6"/>
        <v>0</v>
      </c>
      <c r="F77" s="48">
        <f t="shared" si="1"/>
        <v>0</v>
      </c>
    </row>
    <row r="78" spans="1:6" hidden="1" outlineLevel="1" x14ac:dyDescent="0.3">
      <c r="A78" s="5">
        <f t="shared" si="2"/>
        <v>57</v>
      </c>
      <c r="B78" s="65">
        <f t="shared" si="3"/>
        <v>0</v>
      </c>
      <c r="C78" s="66">
        <f t="shared" si="4"/>
        <v>0</v>
      </c>
      <c r="D78" s="65">
        <f t="shared" si="5"/>
        <v>0</v>
      </c>
      <c r="E78" s="67">
        <f t="shared" si="6"/>
        <v>0</v>
      </c>
      <c r="F78" s="48">
        <f t="shared" si="1"/>
        <v>0</v>
      </c>
    </row>
    <row r="79" spans="1:6" hidden="1" outlineLevel="1" x14ac:dyDescent="0.3">
      <c r="A79" s="5">
        <f t="shared" si="2"/>
        <v>58</v>
      </c>
      <c r="B79" s="65">
        <f t="shared" si="3"/>
        <v>0</v>
      </c>
      <c r="C79" s="66">
        <f t="shared" si="4"/>
        <v>0</v>
      </c>
      <c r="D79" s="65">
        <f t="shared" si="5"/>
        <v>0</v>
      </c>
      <c r="E79" s="67">
        <f t="shared" si="6"/>
        <v>0</v>
      </c>
      <c r="F79" s="48">
        <f t="shared" si="1"/>
        <v>0</v>
      </c>
    </row>
    <row r="80" spans="1:6" hidden="1" outlineLevel="1" x14ac:dyDescent="0.3">
      <c r="A80" s="5">
        <f t="shared" si="2"/>
        <v>59</v>
      </c>
      <c r="B80" s="65">
        <f t="shared" si="3"/>
        <v>0</v>
      </c>
      <c r="C80" s="66">
        <f t="shared" si="4"/>
        <v>0</v>
      </c>
      <c r="D80" s="65">
        <f t="shared" si="5"/>
        <v>0</v>
      </c>
      <c r="E80" s="67">
        <f t="shared" si="6"/>
        <v>0</v>
      </c>
      <c r="F80" s="48">
        <f t="shared" si="1"/>
        <v>0</v>
      </c>
    </row>
    <row r="81" spans="1:6" hidden="1" outlineLevel="1" x14ac:dyDescent="0.3">
      <c r="A81" s="5">
        <f t="shared" si="2"/>
        <v>60</v>
      </c>
      <c r="B81" s="65">
        <f t="shared" si="3"/>
        <v>0</v>
      </c>
      <c r="C81" s="66">
        <f t="shared" si="4"/>
        <v>0</v>
      </c>
      <c r="D81" s="65">
        <f t="shared" si="5"/>
        <v>0</v>
      </c>
      <c r="E81" s="67">
        <f t="shared" si="6"/>
        <v>0</v>
      </c>
      <c r="F81" s="48">
        <f t="shared" si="1"/>
        <v>0</v>
      </c>
    </row>
    <row r="82" spans="1:6" hidden="1" outlineLevel="1" x14ac:dyDescent="0.3">
      <c r="A82" s="5">
        <f t="shared" si="2"/>
        <v>61</v>
      </c>
      <c r="B82" s="65">
        <f t="shared" si="3"/>
        <v>0</v>
      </c>
      <c r="C82" s="66">
        <f t="shared" si="4"/>
        <v>0</v>
      </c>
      <c r="D82" s="65">
        <f t="shared" si="5"/>
        <v>0</v>
      </c>
      <c r="E82" s="67">
        <f t="shared" si="6"/>
        <v>0</v>
      </c>
      <c r="F82" s="48">
        <f t="shared" si="1"/>
        <v>0</v>
      </c>
    </row>
    <row r="83" spans="1:6" hidden="1" outlineLevel="1" x14ac:dyDescent="0.3">
      <c r="A83" s="5">
        <f t="shared" si="2"/>
        <v>62</v>
      </c>
      <c r="B83" s="65">
        <f t="shared" si="3"/>
        <v>0</v>
      </c>
      <c r="C83" s="66">
        <f t="shared" si="4"/>
        <v>0</v>
      </c>
      <c r="D83" s="65">
        <f t="shared" si="5"/>
        <v>0</v>
      </c>
      <c r="E83" s="67">
        <f t="shared" si="6"/>
        <v>0</v>
      </c>
      <c r="F83" s="48">
        <f t="shared" si="1"/>
        <v>0</v>
      </c>
    </row>
    <row r="84" spans="1:6" hidden="1" outlineLevel="1" x14ac:dyDescent="0.3">
      <c r="A84" s="5">
        <f t="shared" si="2"/>
        <v>63</v>
      </c>
      <c r="B84" s="65">
        <f t="shared" si="3"/>
        <v>0</v>
      </c>
      <c r="C84" s="66">
        <f t="shared" si="4"/>
        <v>0</v>
      </c>
      <c r="D84" s="65">
        <f t="shared" si="5"/>
        <v>0</v>
      </c>
      <c r="E84" s="67">
        <f t="shared" si="6"/>
        <v>0</v>
      </c>
      <c r="F84" s="48">
        <f t="shared" si="1"/>
        <v>0</v>
      </c>
    </row>
    <row r="85" spans="1:6" hidden="1" outlineLevel="1" x14ac:dyDescent="0.3">
      <c r="A85" s="5">
        <f t="shared" si="2"/>
        <v>64</v>
      </c>
      <c r="B85" s="65">
        <f t="shared" si="3"/>
        <v>0</v>
      </c>
      <c r="C85" s="66">
        <f t="shared" si="4"/>
        <v>0</v>
      </c>
      <c r="D85" s="65">
        <f t="shared" si="5"/>
        <v>0</v>
      </c>
      <c r="E85" s="67">
        <f t="shared" si="6"/>
        <v>0</v>
      </c>
      <c r="F85" s="48">
        <f t="shared" si="1"/>
        <v>0</v>
      </c>
    </row>
    <row r="86" spans="1:6" hidden="1" outlineLevel="1" x14ac:dyDescent="0.3">
      <c r="A86" s="5">
        <f t="shared" si="2"/>
        <v>65</v>
      </c>
      <c r="B86" s="65">
        <f t="shared" si="3"/>
        <v>0</v>
      </c>
      <c r="C86" s="66">
        <f t="shared" si="4"/>
        <v>0</v>
      </c>
      <c r="D86" s="65">
        <f t="shared" si="5"/>
        <v>0</v>
      </c>
      <c r="E86" s="67">
        <f t="shared" si="6"/>
        <v>0</v>
      </c>
      <c r="F86" s="48">
        <f t="shared" ref="F86:F149" si="7">F85+C86</f>
        <v>0</v>
      </c>
    </row>
    <row r="87" spans="1:6" hidden="1" outlineLevel="1" x14ac:dyDescent="0.3">
      <c r="A87" s="5">
        <f t="shared" ref="A87:A150" si="8">A86+1</f>
        <v>66</v>
      </c>
      <c r="B87" s="65">
        <f t="shared" si="3"/>
        <v>0</v>
      </c>
      <c r="C87" s="66">
        <f t="shared" si="4"/>
        <v>0</v>
      </c>
      <c r="D87" s="65">
        <f t="shared" si="5"/>
        <v>0</v>
      </c>
      <c r="E87" s="67">
        <f t="shared" si="6"/>
        <v>0</v>
      </c>
      <c r="F87" s="48">
        <f t="shared" si="7"/>
        <v>0</v>
      </c>
    </row>
    <row r="88" spans="1:6" hidden="1" outlineLevel="1" x14ac:dyDescent="0.3">
      <c r="A88" s="5">
        <f t="shared" si="8"/>
        <v>67</v>
      </c>
      <c r="B88" s="65">
        <f t="shared" ref="B88:B151" si="9">$B$16</f>
        <v>0</v>
      </c>
      <c r="C88" s="66">
        <f t="shared" ref="C88:C151" si="10">B88-D88</f>
        <v>0</v>
      </c>
      <c r="D88" s="65">
        <f t="shared" ref="D88:D151" si="11">-F87*$B$13/12</f>
        <v>0</v>
      </c>
      <c r="E88" s="67">
        <f t="shared" ref="E88:E151" si="12">D88+E87</f>
        <v>0</v>
      </c>
      <c r="F88" s="48">
        <f t="shared" si="7"/>
        <v>0</v>
      </c>
    </row>
    <row r="89" spans="1:6" hidden="1" outlineLevel="1" x14ac:dyDescent="0.3">
      <c r="A89" s="5">
        <f t="shared" si="8"/>
        <v>68</v>
      </c>
      <c r="B89" s="65">
        <f t="shared" si="9"/>
        <v>0</v>
      </c>
      <c r="C89" s="66">
        <f t="shared" si="10"/>
        <v>0</v>
      </c>
      <c r="D89" s="65">
        <f t="shared" si="11"/>
        <v>0</v>
      </c>
      <c r="E89" s="67">
        <f t="shared" si="12"/>
        <v>0</v>
      </c>
      <c r="F89" s="48">
        <f t="shared" si="7"/>
        <v>0</v>
      </c>
    </row>
    <row r="90" spans="1:6" hidden="1" outlineLevel="1" x14ac:dyDescent="0.3">
      <c r="A90" s="5">
        <f t="shared" si="8"/>
        <v>69</v>
      </c>
      <c r="B90" s="65">
        <f t="shared" si="9"/>
        <v>0</v>
      </c>
      <c r="C90" s="66">
        <f t="shared" si="10"/>
        <v>0</v>
      </c>
      <c r="D90" s="65">
        <f t="shared" si="11"/>
        <v>0</v>
      </c>
      <c r="E90" s="67">
        <f t="shared" si="12"/>
        <v>0</v>
      </c>
      <c r="F90" s="48">
        <f t="shared" si="7"/>
        <v>0</v>
      </c>
    </row>
    <row r="91" spans="1:6" hidden="1" outlineLevel="1" x14ac:dyDescent="0.3">
      <c r="A91" s="5">
        <f t="shared" si="8"/>
        <v>70</v>
      </c>
      <c r="B91" s="65">
        <f t="shared" si="9"/>
        <v>0</v>
      </c>
      <c r="C91" s="66">
        <f t="shared" si="10"/>
        <v>0</v>
      </c>
      <c r="D91" s="65">
        <f t="shared" si="11"/>
        <v>0</v>
      </c>
      <c r="E91" s="67">
        <f t="shared" si="12"/>
        <v>0</v>
      </c>
      <c r="F91" s="48">
        <f t="shared" si="7"/>
        <v>0</v>
      </c>
    </row>
    <row r="92" spans="1:6" hidden="1" outlineLevel="1" x14ac:dyDescent="0.3">
      <c r="A92" s="5">
        <f t="shared" si="8"/>
        <v>71</v>
      </c>
      <c r="B92" s="65">
        <f t="shared" si="9"/>
        <v>0</v>
      </c>
      <c r="C92" s="66">
        <f t="shared" si="10"/>
        <v>0</v>
      </c>
      <c r="D92" s="65">
        <f t="shared" si="11"/>
        <v>0</v>
      </c>
      <c r="E92" s="67">
        <f t="shared" si="12"/>
        <v>0</v>
      </c>
      <c r="F92" s="48">
        <f t="shared" si="7"/>
        <v>0</v>
      </c>
    </row>
    <row r="93" spans="1:6" hidden="1" outlineLevel="1" x14ac:dyDescent="0.3">
      <c r="A93" s="5">
        <f t="shared" si="8"/>
        <v>72</v>
      </c>
      <c r="B93" s="65">
        <f t="shared" si="9"/>
        <v>0</v>
      </c>
      <c r="C93" s="66">
        <f t="shared" si="10"/>
        <v>0</v>
      </c>
      <c r="D93" s="65">
        <f t="shared" si="11"/>
        <v>0</v>
      </c>
      <c r="E93" s="67">
        <f t="shared" si="12"/>
        <v>0</v>
      </c>
      <c r="F93" s="48">
        <f t="shared" si="7"/>
        <v>0</v>
      </c>
    </row>
    <row r="94" spans="1:6" hidden="1" outlineLevel="1" x14ac:dyDescent="0.3">
      <c r="A94" s="5">
        <f t="shared" si="8"/>
        <v>73</v>
      </c>
      <c r="B94" s="65">
        <f t="shared" si="9"/>
        <v>0</v>
      </c>
      <c r="C94" s="66">
        <f t="shared" si="10"/>
        <v>0</v>
      </c>
      <c r="D94" s="65">
        <f t="shared" si="11"/>
        <v>0</v>
      </c>
      <c r="E94" s="67">
        <f t="shared" si="12"/>
        <v>0</v>
      </c>
      <c r="F94" s="48">
        <f t="shared" si="7"/>
        <v>0</v>
      </c>
    </row>
    <row r="95" spans="1:6" hidden="1" outlineLevel="1" x14ac:dyDescent="0.3">
      <c r="A95" s="5">
        <f t="shared" si="8"/>
        <v>74</v>
      </c>
      <c r="B95" s="65">
        <f t="shared" si="9"/>
        <v>0</v>
      </c>
      <c r="C95" s="66">
        <f t="shared" si="10"/>
        <v>0</v>
      </c>
      <c r="D95" s="65">
        <f t="shared" si="11"/>
        <v>0</v>
      </c>
      <c r="E95" s="67">
        <f t="shared" si="12"/>
        <v>0</v>
      </c>
      <c r="F95" s="48">
        <f t="shared" si="7"/>
        <v>0</v>
      </c>
    </row>
    <row r="96" spans="1:6" hidden="1" outlineLevel="1" x14ac:dyDescent="0.3">
      <c r="A96" s="5">
        <f t="shared" si="8"/>
        <v>75</v>
      </c>
      <c r="B96" s="65">
        <f t="shared" si="9"/>
        <v>0</v>
      </c>
      <c r="C96" s="66">
        <f t="shared" si="10"/>
        <v>0</v>
      </c>
      <c r="D96" s="65">
        <f t="shared" si="11"/>
        <v>0</v>
      </c>
      <c r="E96" s="67">
        <f t="shared" si="12"/>
        <v>0</v>
      </c>
      <c r="F96" s="48">
        <f t="shared" si="7"/>
        <v>0</v>
      </c>
    </row>
    <row r="97" spans="1:6" hidden="1" outlineLevel="1" x14ac:dyDescent="0.3">
      <c r="A97" s="5">
        <f t="shared" si="8"/>
        <v>76</v>
      </c>
      <c r="B97" s="65">
        <f t="shared" si="9"/>
        <v>0</v>
      </c>
      <c r="C97" s="66">
        <f t="shared" si="10"/>
        <v>0</v>
      </c>
      <c r="D97" s="65">
        <f t="shared" si="11"/>
        <v>0</v>
      </c>
      <c r="E97" s="67">
        <f t="shared" si="12"/>
        <v>0</v>
      </c>
      <c r="F97" s="48">
        <f t="shared" si="7"/>
        <v>0</v>
      </c>
    </row>
    <row r="98" spans="1:6" hidden="1" outlineLevel="1" x14ac:dyDescent="0.3">
      <c r="A98" s="5">
        <f t="shared" si="8"/>
        <v>77</v>
      </c>
      <c r="B98" s="65">
        <f t="shared" si="9"/>
        <v>0</v>
      </c>
      <c r="C98" s="66">
        <f t="shared" si="10"/>
        <v>0</v>
      </c>
      <c r="D98" s="65">
        <f t="shared" si="11"/>
        <v>0</v>
      </c>
      <c r="E98" s="67">
        <f t="shared" si="12"/>
        <v>0</v>
      </c>
      <c r="F98" s="48">
        <f t="shared" si="7"/>
        <v>0</v>
      </c>
    </row>
    <row r="99" spans="1:6" hidden="1" outlineLevel="1" x14ac:dyDescent="0.3">
      <c r="A99" s="5">
        <f t="shared" si="8"/>
        <v>78</v>
      </c>
      <c r="B99" s="65">
        <f t="shared" si="9"/>
        <v>0</v>
      </c>
      <c r="C99" s="66">
        <f t="shared" si="10"/>
        <v>0</v>
      </c>
      <c r="D99" s="65">
        <f t="shared" si="11"/>
        <v>0</v>
      </c>
      <c r="E99" s="67">
        <f t="shared" si="12"/>
        <v>0</v>
      </c>
      <c r="F99" s="48">
        <f t="shared" si="7"/>
        <v>0</v>
      </c>
    </row>
    <row r="100" spans="1:6" hidden="1" outlineLevel="1" x14ac:dyDescent="0.3">
      <c r="A100" s="5">
        <f t="shared" si="8"/>
        <v>79</v>
      </c>
      <c r="B100" s="65">
        <f t="shared" si="9"/>
        <v>0</v>
      </c>
      <c r="C100" s="66">
        <f t="shared" si="10"/>
        <v>0</v>
      </c>
      <c r="D100" s="65">
        <f t="shared" si="11"/>
        <v>0</v>
      </c>
      <c r="E100" s="67">
        <f t="shared" si="12"/>
        <v>0</v>
      </c>
      <c r="F100" s="48">
        <f t="shared" si="7"/>
        <v>0</v>
      </c>
    </row>
    <row r="101" spans="1:6" hidden="1" outlineLevel="1" x14ac:dyDescent="0.3">
      <c r="A101" s="5">
        <f t="shared" si="8"/>
        <v>80</v>
      </c>
      <c r="B101" s="65">
        <f t="shared" si="9"/>
        <v>0</v>
      </c>
      <c r="C101" s="66">
        <f t="shared" si="10"/>
        <v>0</v>
      </c>
      <c r="D101" s="65">
        <f t="shared" si="11"/>
        <v>0</v>
      </c>
      <c r="E101" s="67">
        <f t="shared" si="12"/>
        <v>0</v>
      </c>
      <c r="F101" s="48">
        <f t="shared" si="7"/>
        <v>0</v>
      </c>
    </row>
    <row r="102" spans="1:6" hidden="1" outlineLevel="1" x14ac:dyDescent="0.3">
      <c r="A102" s="5">
        <f t="shared" si="8"/>
        <v>81</v>
      </c>
      <c r="B102" s="65">
        <f t="shared" si="9"/>
        <v>0</v>
      </c>
      <c r="C102" s="66">
        <f t="shared" si="10"/>
        <v>0</v>
      </c>
      <c r="D102" s="65">
        <f t="shared" si="11"/>
        <v>0</v>
      </c>
      <c r="E102" s="67">
        <f t="shared" si="12"/>
        <v>0</v>
      </c>
      <c r="F102" s="48">
        <f t="shared" si="7"/>
        <v>0</v>
      </c>
    </row>
    <row r="103" spans="1:6" hidden="1" outlineLevel="1" x14ac:dyDescent="0.3">
      <c r="A103" s="5">
        <f t="shared" si="8"/>
        <v>82</v>
      </c>
      <c r="B103" s="65">
        <f t="shared" si="9"/>
        <v>0</v>
      </c>
      <c r="C103" s="66">
        <f t="shared" si="10"/>
        <v>0</v>
      </c>
      <c r="D103" s="65">
        <f t="shared" si="11"/>
        <v>0</v>
      </c>
      <c r="E103" s="67">
        <f t="shared" si="12"/>
        <v>0</v>
      </c>
      <c r="F103" s="48">
        <f t="shared" si="7"/>
        <v>0</v>
      </c>
    </row>
    <row r="104" spans="1:6" hidden="1" outlineLevel="1" x14ac:dyDescent="0.3">
      <c r="A104" s="5">
        <f t="shared" si="8"/>
        <v>83</v>
      </c>
      <c r="B104" s="65">
        <f t="shared" si="9"/>
        <v>0</v>
      </c>
      <c r="C104" s="66">
        <f t="shared" si="10"/>
        <v>0</v>
      </c>
      <c r="D104" s="65">
        <f t="shared" si="11"/>
        <v>0</v>
      </c>
      <c r="E104" s="67">
        <f t="shared" si="12"/>
        <v>0</v>
      </c>
      <c r="F104" s="48">
        <f t="shared" si="7"/>
        <v>0</v>
      </c>
    </row>
    <row r="105" spans="1:6" hidden="1" outlineLevel="1" x14ac:dyDescent="0.3">
      <c r="A105" s="5">
        <f t="shared" si="8"/>
        <v>84</v>
      </c>
      <c r="B105" s="65">
        <f t="shared" si="9"/>
        <v>0</v>
      </c>
      <c r="C105" s="66">
        <f t="shared" si="10"/>
        <v>0</v>
      </c>
      <c r="D105" s="65">
        <f t="shared" si="11"/>
        <v>0</v>
      </c>
      <c r="E105" s="67">
        <f t="shared" si="12"/>
        <v>0</v>
      </c>
      <c r="F105" s="48">
        <f t="shared" si="7"/>
        <v>0</v>
      </c>
    </row>
    <row r="106" spans="1:6" hidden="1" outlineLevel="1" x14ac:dyDescent="0.3">
      <c r="A106" s="5">
        <f t="shared" si="8"/>
        <v>85</v>
      </c>
      <c r="B106" s="65">
        <f t="shared" si="9"/>
        <v>0</v>
      </c>
      <c r="C106" s="66">
        <f t="shared" si="10"/>
        <v>0</v>
      </c>
      <c r="D106" s="65">
        <f t="shared" si="11"/>
        <v>0</v>
      </c>
      <c r="E106" s="67">
        <f t="shared" si="12"/>
        <v>0</v>
      </c>
      <c r="F106" s="48">
        <f t="shared" si="7"/>
        <v>0</v>
      </c>
    </row>
    <row r="107" spans="1:6" hidden="1" outlineLevel="1" x14ac:dyDescent="0.3">
      <c r="A107" s="5">
        <f t="shared" si="8"/>
        <v>86</v>
      </c>
      <c r="B107" s="65">
        <f t="shared" si="9"/>
        <v>0</v>
      </c>
      <c r="C107" s="66">
        <f t="shared" si="10"/>
        <v>0</v>
      </c>
      <c r="D107" s="65">
        <f t="shared" si="11"/>
        <v>0</v>
      </c>
      <c r="E107" s="67">
        <f t="shared" si="12"/>
        <v>0</v>
      </c>
      <c r="F107" s="48">
        <f t="shared" si="7"/>
        <v>0</v>
      </c>
    </row>
    <row r="108" spans="1:6" hidden="1" outlineLevel="1" x14ac:dyDescent="0.3">
      <c r="A108" s="5">
        <f t="shared" si="8"/>
        <v>87</v>
      </c>
      <c r="B108" s="65">
        <f t="shared" si="9"/>
        <v>0</v>
      </c>
      <c r="C108" s="66">
        <f t="shared" si="10"/>
        <v>0</v>
      </c>
      <c r="D108" s="65">
        <f t="shared" si="11"/>
        <v>0</v>
      </c>
      <c r="E108" s="67">
        <f t="shared" si="12"/>
        <v>0</v>
      </c>
      <c r="F108" s="48">
        <f t="shared" si="7"/>
        <v>0</v>
      </c>
    </row>
    <row r="109" spans="1:6" hidden="1" outlineLevel="1" x14ac:dyDescent="0.3">
      <c r="A109" s="5">
        <f t="shared" si="8"/>
        <v>88</v>
      </c>
      <c r="B109" s="65">
        <f t="shared" si="9"/>
        <v>0</v>
      </c>
      <c r="C109" s="66">
        <f t="shared" si="10"/>
        <v>0</v>
      </c>
      <c r="D109" s="65">
        <f t="shared" si="11"/>
        <v>0</v>
      </c>
      <c r="E109" s="67">
        <f t="shared" si="12"/>
        <v>0</v>
      </c>
      <c r="F109" s="48">
        <f t="shared" si="7"/>
        <v>0</v>
      </c>
    </row>
    <row r="110" spans="1:6" hidden="1" outlineLevel="1" x14ac:dyDescent="0.3">
      <c r="A110" s="5">
        <f t="shared" si="8"/>
        <v>89</v>
      </c>
      <c r="B110" s="65">
        <f t="shared" si="9"/>
        <v>0</v>
      </c>
      <c r="C110" s="66">
        <f t="shared" si="10"/>
        <v>0</v>
      </c>
      <c r="D110" s="65">
        <f t="shared" si="11"/>
        <v>0</v>
      </c>
      <c r="E110" s="67">
        <f t="shared" si="12"/>
        <v>0</v>
      </c>
      <c r="F110" s="48">
        <f t="shared" si="7"/>
        <v>0</v>
      </c>
    </row>
    <row r="111" spans="1:6" hidden="1" outlineLevel="1" x14ac:dyDescent="0.3">
      <c r="A111" s="5">
        <f t="shared" si="8"/>
        <v>90</v>
      </c>
      <c r="B111" s="65">
        <f t="shared" si="9"/>
        <v>0</v>
      </c>
      <c r="C111" s="66">
        <f t="shared" si="10"/>
        <v>0</v>
      </c>
      <c r="D111" s="65">
        <f t="shared" si="11"/>
        <v>0</v>
      </c>
      <c r="E111" s="67">
        <f t="shared" si="12"/>
        <v>0</v>
      </c>
      <c r="F111" s="48">
        <f t="shared" si="7"/>
        <v>0</v>
      </c>
    </row>
    <row r="112" spans="1:6" hidden="1" outlineLevel="1" x14ac:dyDescent="0.3">
      <c r="A112" s="5">
        <f t="shared" si="8"/>
        <v>91</v>
      </c>
      <c r="B112" s="65">
        <f t="shared" si="9"/>
        <v>0</v>
      </c>
      <c r="C112" s="66">
        <f t="shared" si="10"/>
        <v>0</v>
      </c>
      <c r="D112" s="65">
        <f t="shared" si="11"/>
        <v>0</v>
      </c>
      <c r="E112" s="67">
        <f t="shared" si="12"/>
        <v>0</v>
      </c>
      <c r="F112" s="48">
        <f t="shared" si="7"/>
        <v>0</v>
      </c>
    </row>
    <row r="113" spans="1:6" hidden="1" outlineLevel="1" x14ac:dyDescent="0.3">
      <c r="A113" s="5">
        <f t="shared" si="8"/>
        <v>92</v>
      </c>
      <c r="B113" s="65">
        <f t="shared" si="9"/>
        <v>0</v>
      </c>
      <c r="C113" s="66">
        <f t="shared" si="10"/>
        <v>0</v>
      </c>
      <c r="D113" s="65">
        <f t="shared" si="11"/>
        <v>0</v>
      </c>
      <c r="E113" s="67">
        <f t="shared" si="12"/>
        <v>0</v>
      </c>
      <c r="F113" s="48">
        <f t="shared" si="7"/>
        <v>0</v>
      </c>
    </row>
    <row r="114" spans="1:6" hidden="1" outlineLevel="1" x14ac:dyDescent="0.3">
      <c r="A114" s="5">
        <f t="shared" si="8"/>
        <v>93</v>
      </c>
      <c r="B114" s="65">
        <f t="shared" si="9"/>
        <v>0</v>
      </c>
      <c r="C114" s="66">
        <f t="shared" si="10"/>
        <v>0</v>
      </c>
      <c r="D114" s="65">
        <f t="shared" si="11"/>
        <v>0</v>
      </c>
      <c r="E114" s="67">
        <f t="shared" si="12"/>
        <v>0</v>
      </c>
      <c r="F114" s="48">
        <f t="shared" si="7"/>
        <v>0</v>
      </c>
    </row>
    <row r="115" spans="1:6" hidden="1" outlineLevel="1" x14ac:dyDescent="0.3">
      <c r="A115" s="5">
        <f t="shared" si="8"/>
        <v>94</v>
      </c>
      <c r="B115" s="65">
        <f t="shared" si="9"/>
        <v>0</v>
      </c>
      <c r="C115" s="66">
        <f t="shared" si="10"/>
        <v>0</v>
      </c>
      <c r="D115" s="65">
        <f t="shared" si="11"/>
        <v>0</v>
      </c>
      <c r="E115" s="67">
        <f t="shared" si="12"/>
        <v>0</v>
      </c>
      <c r="F115" s="48">
        <f t="shared" si="7"/>
        <v>0</v>
      </c>
    </row>
    <row r="116" spans="1:6" hidden="1" outlineLevel="1" x14ac:dyDescent="0.3">
      <c r="A116" s="5">
        <f t="shared" si="8"/>
        <v>95</v>
      </c>
      <c r="B116" s="65">
        <f t="shared" si="9"/>
        <v>0</v>
      </c>
      <c r="C116" s="66">
        <f t="shared" si="10"/>
        <v>0</v>
      </c>
      <c r="D116" s="65">
        <f t="shared" si="11"/>
        <v>0</v>
      </c>
      <c r="E116" s="67">
        <f t="shared" si="12"/>
        <v>0</v>
      </c>
      <c r="F116" s="48">
        <f t="shared" si="7"/>
        <v>0</v>
      </c>
    </row>
    <row r="117" spans="1:6" hidden="1" outlineLevel="1" x14ac:dyDescent="0.3">
      <c r="A117" s="5">
        <f t="shared" si="8"/>
        <v>96</v>
      </c>
      <c r="B117" s="65">
        <f t="shared" si="9"/>
        <v>0</v>
      </c>
      <c r="C117" s="66">
        <f t="shared" si="10"/>
        <v>0</v>
      </c>
      <c r="D117" s="65">
        <f t="shared" si="11"/>
        <v>0</v>
      </c>
      <c r="E117" s="67">
        <f t="shared" si="12"/>
        <v>0</v>
      </c>
      <c r="F117" s="48">
        <f t="shared" si="7"/>
        <v>0</v>
      </c>
    </row>
    <row r="118" spans="1:6" hidden="1" outlineLevel="1" x14ac:dyDescent="0.3">
      <c r="A118" s="5">
        <f t="shared" si="8"/>
        <v>97</v>
      </c>
      <c r="B118" s="65">
        <f t="shared" si="9"/>
        <v>0</v>
      </c>
      <c r="C118" s="66">
        <f t="shared" si="10"/>
        <v>0</v>
      </c>
      <c r="D118" s="65">
        <f t="shared" si="11"/>
        <v>0</v>
      </c>
      <c r="E118" s="67">
        <f t="shared" si="12"/>
        <v>0</v>
      </c>
      <c r="F118" s="48">
        <f t="shared" si="7"/>
        <v>0</v>
      </c>
    </row>
    <row r="119" spans="1:6" hidden="1" outlineLevel="1" x14ac:dyDescent="0.3">
      <c r="A119" s="5">
        <f t="shared" si="8"/>
        <v>98</v>
      </c>
      <c r="B119" s="65">
        <f t="shared" si="9"/>
        <v>0</v>
      </c>
      <c r="C119" s="66">
        <f t="shared" si="10"/>
        <v>0</v>
      </c>
      <c r="D119" s="65">
        <f t="shared" si="11"/>
        <v>0</v>
      </c>
      <c r="E119" s="67">
        <f t="shared" si="12"/>
        <v>0</v>
      </c>
      <c r="F119" s="48">
        <f t="shared" si="7"/>
        <v>0</v>
      </c>
    </row>
    <row r="120" spans="1:6" hidden="1" outlineLevel="1" x14ac:dyDescent="0.3">
      <c r="A120" s="5">
        <f t="shared" si="8"/>
        <v>99</v>
      </c>
      <c r="B120" s="65">
        <f t="shared" si="9"/>
        <v>0</v>
      </c>
      <c r="C120" s="66">
        <f t="shared" si="10"/>
        <v>0</v>
      </c>
      <c r="D120" s="65">
        <f t="shared" si="11"/>
        <v>0</v>
      </c>
      <c r="E120" s="67">
        <f t="shared" si="12"/>
        <v>0</v>
      </c>
      <c r="F120" s="48">
        <f t="shared" si="7"/>
        <v>0</v>
      </c>
    </row>
    <row r="121" spans="1:6" hidden="1" outlineLevel="1" x14ac:dyDescent="0.3">
      <c r="A121" s="5">
        <f t="shared" si="8"/>
        <v>100</v>
      </c>
      <c r="B121" s="65">
        <f t="shared" si="9"/>
        <v>0</v>
      </c>
      <c r="C121" s="66">
        <f t="shared" si="10"/>
        <v>0</v>
      </c>
      <c r="D121" s="65">
        <f t="shared" si="11"/>
        <v>0</v>
      </c>
      <c r="E121" s="67">
        <f t="shared" si="12"/>
        <v>0</v>
      </c>
      <c r="F121" s="48">
        <f t="shared" si="7"/>
        <v>0</v>
      </c>
    </row>
    <row r="122" spans="1:6" hidden="1" outlineLevel="1" x14ac:dyDescent="0.3">
      <c r="A122" s="5">
        <f t="shared" si="8"/>
        <v>101</v>
      </c>
      <c r="B122" s="65">
        <f t="shared" si="9"/>
        <v>0</v>
      </c>
      <c r="C122" s="66">
        <f t="shared" si="10"/>
        <v>0</v>
      </c>
      <c r="D122" s="65">
        <f t="shared" si="11"/>
        <v>0</v>
      </c>
      <c r="E122" s="67">
        <f t="shared" si="12"/>
        <v>0</v>
      </c>
      <c r="F122" s="48">
        <f t="shared" si="7"/>
        <v>0</v>
      </c>
    </row>
    <row r="123" spans="1:6" hidden="1" outlineLevel="1" x14ac:dyDescent="0.3">
      <c r="A123" s="5">
        <f t="shared" si="8"/>
        <v>102</v>
      </c>
      <c r="B123" s="65">
        <f t="shared" si="9"/>
        <v>0</v>
      </c>
      <c r="C123" s="66">
        <f t="shared" si="10"/>
        <v>0</v>
      </c>
      <c r="D123" s="65">
        <f t="shared" si="11"/>
        <v>0</v>
      </c>
      <c r="E123" s="67">
        <f t="shared" si="12"/>
        <v>0</v>
      </c>
      <c r="F123" s="48">
        <f t="shared" si="7"/>
        <v>0</v>
      </c>
    </row>
    <row r="124" spans="1:6" hidden="1" outlineLevel="1" x14ac:dyDescent="0.3">
      <c r="A124" s="5">
        <f t="shared" si="8"/>
        <v>103</v>
      </c>
      <c r="B124" s="65">
        <f t="shared" si="9"/>
        <v>0</v>
      </c>
      <c r="C124" s="66">
        <f t="shared" si="10"/>
        <v>0</v>
      </c>
      <c r="D124" s="65">
        <f t="shared" si="11"/>
        <v>0</v>
      </c>
      <c r="E124" s="67">
        <f t="shared" si="12"/>
        <v>0</v>
      </c>
      <c r="F124" s="48">
        <f t="shared" si="7"/>
        <v>0</v>
      </c>
    </row>
    <row r="125" spans="1:6" hidden="1" outlineLevel="1" x14ac:dyDescent="0.3">
      <c r="A125" s="5">
        <f t="shared" si="8"/>
        <v>104</v>
      </c>
      <c r="B125" s="65">
        <f t="shared" si="9"/>
        <v>0</v>
      </c>
      <c r="C125" s="66">
        <f t="shared" si="10"/>
        <v>0</v>
      </c>
      <c r="D125" s="65">
        <f t="shared" si="11"/>
        <v>0</v>
      </c>
      <c r="E125" s="67">
        <f t="shared" si="12"/>
        <v>0</v>
      </c>
      <c r="F125" s="48">
        <f t="shared" si="7"/>
        <v>0</v>
      </c>
    </row>
    <row r="126" spans="1:6" hidden="1" outlineLevel="1" x14ac:dyDescent="0.3">
      <c r="A126" s="5">
        <f t="shared" si="8"/>
        <v>105</v>
      </c>
      <c r="B126" s="65">
        <f t="shared" si="9"/>
        <v>0</v>
      </c>
      <c r="C126" s="66">
        <f t="shared" si="10"/>
        <v>0</v>
      </c>
      <c r="D126" s="65">
        <f t="shared" si="11"/>
        <v>0</v>
      </c>
      <c r="E126" s="67">
        <f t="shared" si="12"/>
        <v>0</v>
      </c>
      <c r="F126" s="48">
        <f t="shared" si="7"/>
        <v>0</v>
      </c>
    </row>
    <row r="127" spans="1:6" hidden="1" outlineLevel="1" x14ac:dyDescent="0.3">
      <c r="A127" s="5">
        <f t="shared" si="8"/>
        <v>106</v>
      </c>
      <c r="B127" s="65">
        <f t="shared" si="9"/>
        <v>0</v>
      </c>
      <c r="C127" s="66">
        <f t="shared" si="10"/>
        <v>0</v>
      </c>
      <c r="D127" s="65">
        <f t="shared" si="11"/>
        <v>0</v>
      </c>
      <c r="E127" s="67">
        <f t="shared" si="12"/>
        <v>0</v>
      </c>
      <c r="F127" s="48">
        <f t="shared" si="7"/>
        <v>0</v>
      </c>
    </row>
    <row r="128" spans="1:6" hidden="1" outlineLevel="1" x14ac:dyDescent="0.3">
      <c r="A128" s="5">
        <f t="shared" si="8"/>
        <v>107</v>
      </c>
      <c r="B128" s="65">
        <f t="shared" si="9"/>
        <v>0</v>
      </c>
      <c r="C128" s="66">
        <f t="shared" si="10"/>
        <v>0</v>
      </c>
      <c r="D128" s="65">
        <f t="shared" si="11"/>
        <v>0</v>
      </c>
      <c r="E128" s="67">
        <f t="shared" si="12"/>
        <v>0</v>
      </c>
      <c r="F128" s="48">
        <f t="shared" si="7"/>
        <v>0</v>
      </c>
    </row>
    <row r="129" spans="1:6" hidden="1" outlineLevel="1" x14ac:dyDescent="0.3">
      <c r="A129" s="5">
        <f t="shared" si="8"/>
        <v>108</v>
      </c>
      <c r="B129" s="65">
        <f t="shared" si="9"/>
        <v>0</v>
      </c>
      <c r="C129" s="66">
        <f t="shared" si="10"/>
        <v>0</v>
      </c>
      <c r="D129" s="65">
        <f t="shared" si="11"/>
        <v>0</v>
      </c>
      <c r="E129" s="67">
        <f t="shared" si="12"/>
        <v>0</v>
      </c>
      <c r="F129" s="48">
        <f t="shared" si="7"/>
        <v>0</v>
      </c>
    </row>
    <row r="130" spans="1:6" hidden="1" outlineLevel="1" x14ac:dyDescent="0.3">
      <c r="A130" s="5">
        <f t="shared" si="8"/>
        <v>109</v>
      </c>
      <c r="B130" s="65">
        <f t="shared" si="9"/>
        <v>0</v>
      </c>
      <c r="C130" s="66">
        <f t="shared" si="10"/>
        <v>0</v>
      </c>
      <c r="D130" s="65">
        <f t="shared" si="11"/>
        <v>0</v>
      </c>
      <c r="E130" s="67">
        <f t="shared" si="12"/>
        <v>0</v>
      </c>
      <c r="F130" s="48">
        <f t="shared" si="7"/>
        <v>0</v>
      </c>
    </row>
    <row r="131" spans="1:6" hidden="1" outlineLevel="1" x14ac:dyDescent="0.3">
      <c r="A131" s="5">
        <f t="shared" si="8"/>
        <v>110</v>
      </c>
      <c r="B131" s="65">
        <f t="shared" si="9"/>
        <v>0</v>
      </c>
      <c r="C131" s="66">
        <f t="shared" si="10"/>
        <v>0</v>
      </c>
      <c r="D131" s="65">
        <f t="shared" si="11"/>
        <v>0</v>
      </c>
      <c r="E131" s="67">
        <f t="shared" si="12"/>
        <v>0</v>
      </c>
      <c r="F131" s="48">
        <f t="shared" si="7"/>
        <v>0</v>
      </c>
    </row>
    <row r="132" spans="1:6" hidden="1" outlineLevel="1" x14ac:dyDescent="0.3">
      <c r="A132" s="5">
        <f t="shared" si="8"/>
        <v>111</v>
      </c>
      <c r="B132" s="65">
        <f t="shared" si="9"/>
        <v>0</v>
      </c>
      <c r="C132" s="66">
        <f t="shared" si="10"/>
        <v>0</v>
      </c>
      <c r="D132" s="65">
        <f t="shared" si="11"/>
        <v>0</v>
      </c>
      <c r="E132" s="67">
        <f t="shared" si="12"/>
        <v>0</v>
      </c>
      <c r="F132" s="48">
        <f t="shared" si="7"/>
        <v>0</v>
      </c>
    </row>
    <row r="133" spans="1:6" hidden="1" outlineLevel="1" x14ac:dyDescent="0.3">
      <c r="A133" s="5">
        <f t="shared" si="8"/>
        <v>112</v>
      </c>
      <c r="B133" s="65">
        <f t="shared" si="9"/>
        <v>0</v>
      </c>
      <c r="C133" s="66">
        <f t="shared" si="10"/>
        <v>0</v>
      </c>
      <c r="D133" s="65">
        <f t="shared" si="11"/>
        <v>0</v>
      </c>
      <c r="E133" s="67">
        <f t="shared" si="12"/>
        <v>0</v>
      </c>
      <c r="F133" s="48">
        <f t="shared" si="7"/>
        <v>0</v>
      </c>
    </row>
    <row r="134" spans="1:6" hidden="1" outlineLevel="1" x14ac:dyDescent="0.3">
      <c r="A134" s="5">
        <f t="shared" si="8"/>
        <v>113</v>
      </c>
      <c r="B134" s="65">
        <f t="shared" si="9"/>
        <v>0</v>
      </c>
      <c r="C134" s="66">
        <f t="shared" si="10"/>
        <v>0</v>
      </c>
      <c r="D134" s="65">
        <f t="shared" si="11"/>
        <v>0</v>
      </c>
      <c r="E134" s="67">
        <f t="shared" si="12"/>
        <v>0</v>
      </c>
      <c r="F134" s="48">
        <f t="shared" si="7"/>
        <v>0</v>
      </c>
    </row>
    <row r="135" spans="1:6" hidden="1" outlineLevel="1" x14ac:dyDescent="0.3">
      <c r="A135" s="5">
        <f t="shared" si="8"/>
        <v>114</v>
      </c>
      <c r="B135" s="65">
        <f t="shared" si="9"/>
        <v>0</v>
      </c>
      <c r="C135" s="66">
        <f t="shared" si="10"/>
        <v>0</v>
      </c>
      <c r="D135" s="65">
        <f t="shared" si="11"/>
        <v>0</v>
      </c>
      <c r="E135" s="67">
        <f t="shared" si="12"/>
        <v>0</v>
      </c>
      <c r="F135" s="48">
        <f t="shared" si="7"/>
        <v>0</v>
      </c>
    </row>
    <row r="136" spans="1:6" hidden="1" outlineLevel="1" x14ac:dyDescent="0.3">
      <c r="A136" s="5">
        <f t="shared" si="8"/>
        <v>115</v>
      </c>
      <c r="B136" s="65">
        <f t="shared" si="9"/>
        <v>0</v>
      </c>
      <c r="C136" s="66">
        <f t="shared" si="10"/>
        <v>0</v>
      </c>
      <c r="D136" s="65">
        <f t="shared" si="11"/>
        <v>0</v>
      </c>
      <c r="E136" s="67">
        <f t="shared" si="12"/>
        <v>0</v>
      </c>
      <c r="F136" s="48">
        <f t="shared" si="7"/>
        <v>0</v>
      </c>
    </row>
    <row r="137" spans="1:6" hidden="1" outlineLevel="1" x14ac:dyDescent="0.3">
      <c r="A137" s="5">
        <f t="shared" si="8"/>
        <v>116</v>
      </c>
      <c r="B137" s="65">
        <f t="shared" si="9"/>
        <v>0</v>
      </c>
      <c r="C137" s="66">
        <f t="shared" si="10"/>
        <v>0</v>
      </c>
      <c r="D137" s="65">
        <f t="shared" si="11"/>
        <v>0</v>
      </c>
      <c r="E137" s="67">
        <f t="shared" si="12"/>
        <v>0</v>
      </c>
      <c r="F137" s="48">
        <f t="shared" si="7"/>
        <v>0</v>
      </c>
    </row>
    <row r="138" spans="1:6" hidden="1" outlineLevel="1" x14ac:dyDescent="0.3">
      <c r="A138" s="5">
        <f t="shared" si="8"/>
        <v>117</v>
      </c>
      <c r="B138" s="65">
        <f t="shared" si="9"/>
        <v>0</v>
      </c>
      <c r="C138" s="66">
        <f t="shared" si="10"/>
        <v>0</v>
      </c>
      <c r="D138" s="65">
        <f t="shared" si="11"/>
        <v>0</v>
      </c>
      <c r="E138" s="67">
        <f t="shared" si="12"/>
        <v>0</v>
      </c>
      <c r="F138" s="48">
        <f t="shared" si="7"/>
        <v>0</v>
      </c>
    </row>
    <row r="139" spans="1:6" hidden="1" outlineLevel="1" x14ac:dyDescent="0.3">
      <c r="A139" s="5">
        <f t="shared" si="8"/>
        <v>118</v>
      </c>
      <c r="B139" s="65">
        <f t="shared" si="9"/>
        <v>0</v>
      </c>
      <c r="C139" s="66">
        <f t="shared" si="10"/>
        <v>0</v>
      </c>
      <c r="D139" s="65">
        <f t="shared" si="11"/>
        <v>0</v>
      </c>
      <c r="E139" s="67">
        <f t="shared" si="12"/>
        <v>0</v>
      </c>
      <c r="F139" s="48">
        <f t="shared" si="7"/>
        <v>0</v>
      </c>
    </row>
    <row r="140" spans="1:6" hidden="1" outlineLevel="1" x14ac:dyDescent="0.3">
      <c r="A140" s="5">
        <f t="shared" si="8"/>
        <v>119</v>
      </c>
      <c r="B140" s="65">
        <f t="shared" si="9"/>
        <v>0</v>
      </c>
      <c r="C140" s="66">
        <f t="shared" si="10"/>
        <v>0</v>
      </c>
      <c r="D140" s="65">
        <f t="shared" si="11"/>
        <v>0</v>
      </c>
      <c r="E140" s="67">
        <f t="shared" si="12"/>
        <v>0</v>
      </c>
      <c r="F140" s="48">
        <f t="shared" si="7"/>
        <v>0</v>
      </c>
    </row>
    <row r="141" spans="1:6" hidden="1" outlineLevel="1" x14ac:dyDescent="0.3">
      <c r="A141" s="5">
        <f t="shared" si="8"/>
        <v>120</v>
      </c>
      <c r="B141" s="65">
        <f t="shared" si="9"/>
        <v>0</v>
      </c>
      <c r="C141" s="66">
        <f t="shared" si="10"/>
        <v>0</v>
      </c>
      <c r="D141" s="65">
        <f t="shared" si="11"/>
        <v>0</v>
      </c>
      <c r="E141" s="67">
        <f t="shared" si="12"/>
        <v>0</v>
      </c>
      <c r="F141" s="48">
        <f t="shared" si="7"/>
        <v>0</v>
      </c>
    </row>
    <row r="142" spans="1:6" hidden="1" outlineLevel="1" x14ac:dyDescent="0.3">
      <c r="A142" s="5">
        <f t="shared" si="8"/>
        <v>121</v>
      </c>
      <c r="B142" s="65">
        <f t="shared" si="9"/>
        <v>0</v>
      </c>
      <c r="C142" s="66">
        <f t="shared" si="10"/>
        <v>0</v>
      </c>
      <c r="D142" s="65">
        <f t="shared" si="11"/>
        <v>0</v>
      </c>
      <c r="E142" s="67">
        <f t="shared" si="12"/>
        <v>0</v>
      </c>
      <c r="F142" s="48">
        <f t="shared" si="7"/>
        <v>0</v>
      </c>
    </row>
    <row r="143" spans="1:6" hidden="1" outlineLevel="1" x14ac:dyDescent="0.3">
      <c r="A143" s="5">
        <f t="shared" si="8"/>
        <v>122</v>
      </c>
      <c r="B143" s="65">
        <f t="shared" si="9"/>
        <v>0</v>
      </c>
      <c r="C143" s="66">
        <f t="shared" si="10"/>
        <v>0</v>
      </c>
      <c r="D143" s="65">
        <f t="shared" si="11"/>
        <v>0</v>
      </c>
      <c r="E143" s="67">
        <f t="shared" si="12"/>
        <v>0</v>
      </c>
      <c r="F143" s="48">
        <f t="shared" si="7"/>
        <v>0</v>
      </c>
    </row>
    <row r="144" spans="1:6" hidden="1" outlineLevel="1" x14ac:dyDescent="0.3">
      <c r="A144" s="5">
        <f t="shared" si="8"/>
        <v>123</v>
      </c>
      <c r="B144" s="65">
        <f t="shared" si="9"/>
        <v>0</v>
      </c>
      <c r="C144" s="66">
        <f t="shared" si="10"/>
        <v>0</v>
      </c>
      <c r="D144" s="65">
        <f t="shared" si="11"/>
        <v>0</v>
      </c>
      <c r="E144" s="67">
        <f t="shared" si="12"/>
        <v>0</v>
      </c>
      <c r="F144" s="48">
        <f t="shared" si="7"/>
        <v>0</v>
      </c>
    </row>
    <row r="145" spans="1:6" hidden="1" outlineLevel="1" x14ac:dyDescent="0.3">
      <c r="A145" s="5">
        <f t="shared" si="8"/>
        <v>124</v>
      </c>
      <c r="B145" s="65">
        <f t="shared" si="9"/>
        <v>0</v>
      </c>
      <c r="C145" s="66">
        <f t="shared" si="10"/>
        <v>0</v>
      </c>
      <c r="D145" s="65">
        <f t="shared" si="11"/>
        <v>0</v>
      </c>
      <c r="E145" s="67">
        <f t="shared" si="12"/>
        <v>0</v>
      </c>
      <c r="F145" s="48">
        <f t="shared" si="7"/>
        <v>0</v>
      </c>
    </row>
    <row r="146" spans="1:6" hidden="1" outlineLevel="1" x14ac:dyDescent="0.3">
      <c r="A146" s="5">
        <f t="shared" si="8"/>
        <v>125</v>
      </c>
      <c r="B146" s="65">
        <f t="shared" si="9"/>
        <v>0</v>
      </c>
      <c r="C146" s="66">
        <f t="shared" si="10"/>
        <v>0</v>
      </c>
      <c r="D146" s="65">
        <f t="shared" si="11"/>
        <v>0</v>
      </c>
      <c r="E146" s="67">
        <f t="shared" si="12"/>
        <v>0</v>
      </c>
      <c r="F146" s="48">
        <f t="shared" si="7"/>
        <v>0</v>
      </c>
    </row>
    <row r="147" spans="1:6" hidden="1" outlineLevel="1" x14ac:dyDescent="0.3">
      <c r="A147" s="5">
        <f t="shared" si="8"/>
        <v>126</v>
      </c>
      <c r="B147" s="65">
        <f t="shared" si="9"/>
        <v>0</v>
      </c>
      <c r="C147" s="66">
        <f t="shared" si="10"/>
        <v>0</v>
      </c>
      <c r="D147" s="65">
        <f t="shared" si="11"/>
        <v>0</v>
      </c>
      <c r="E147" s="67">
        <f t="shared" si="12"/>
        <v>0</v>
      </c>
      <c r="F147" s="48">
        <f t="shared" si="7"/>
        <v>0</v>
      </c>
    </row>
    <row r="148" spans="1:6" hidden="1" outlineLevel="1" x14ac:dyDescent="0.3">
      <c r="A148" s="5">
        <f t="shared" si="8"/>
        <v>127</v>
      </c>
      <c r="B148" s="65">
        <f t="shared" si="9"/>
        <v>0</v>
      </c>
      <c r="C148" s="66">
        <f t="shared" si="10"/>
        <v>0</v>
      </c>
      <c r="D148" s="65">
        <f t="shared" si="11"/>
        <v>0</v>
      </c>
      <c r="E148" s="67">
        <f t="shared" si="12"/>
        <v>0</v>
      </c>
      <c r="F148" s="48">
        <f t="shared" si="7"/>
        <v>0</v>
      </c>
    </row>
    <row r="149" spans="1:6" hidden="1" outlineLevel="1" x14ac:dyDescent="0.3">
      <c r="A149" s="5">
        <f t="shared" si="8"/>
        <v>128</v>
      </c>
      <c r="B149" s="65">
        <f t="shared" si="9"/>
        <v>0</v>
      </c>
      <c r="C149" s="66">
        <f t="shared" si="10"/>
        <v>0</v>
      </c>
      <c r="D149" s="65">
        <f t="shared" si="11"/>
        <v>0</v>
      </c>
      <c r="E149" s="67">
        <f t="shared" si="12"/>
        <v>0</v>
      </c>
      <c r="F149" s="48">
        <f t="shared" si="7"/>
        <v>0</v>
      </c>
    </row>
    <row r="150" spans="1:6" hidden="1" outlineLevel="1" x14ac:dyDescent="0.3">
      <c r="A150" s="5">
        <f t="shared" si="8"/>
        <v>129</v>
      </c>
      <c r="B150" s="65">
        <f t="shared" si="9"/>
        <v>0</v>
      </c>
      <c r="C150" s="66">
        <f t="shared" si="10"/>
        <v>0</v>
      </c>
      <c r="D150" s="65">
        <f t="shared" si="11"/>
        <v>0</v>
      </c>
      <c r="E150" s="67">
        <f t="shared" si="12"/>
        <v>0</v>
      </c>
      <c r="F150" s="48">
        <f t="shared" ref="F150:F213" si="13">F149+C150</f>
        <v>0</v>
      </c>
    </row>
    <row r="151" spans="1:6" hidden="1" outlineLevel="1" x14ac:dyDescent="0.3">
      <c r="A151" s="5">
        <f t="shared" ref="A151:A214" si="14">A150+1</f>
        <v>130</v>
      </c>
      <c r="B151" s="65">
        <f t="shared" si="9"/>
        <v>0</v>
      </c>
      <c r="C151" s="66">
        <f t="shared" si="10"/>
        <v>0</v>
      </c>
      <c r="D151" s="65">
        <f t="shared" si="11"/>
        <v>0</v>
      </c>
      <c r="E151" s="67">
        <f t="shared" si="12"/>
        <v>0</v>
      </c>
      <c r="F151" s="48">
        <f t="shared" si="13"/>
        <v>0</v>
      </c>
    </row>
    <row r="152" spans="1:6" hidden="1" outlineLevel="1" x14ac:dyDescent="0.3">
      <c r="A152" s="5">
        <f t="shared" si="14"/>
        <v>131</v>
      </c>
      <c r="B152" s="65">
        <f t="shared" ref="B152:B215" si="15">$B$16</f>
        <v>0</v>
      </c>
      <c r="C152" s="66">
        <f t="shared" ref="C152:C215" si="16">B152-D152</f>
        <v>0</v>
      </c>
      <c r="D152" s="65">
        <f t="shared" ref="D152:D215" si="17">-F151*$B$13/12</f>
        <v>0</v>
      </c>
      <c r="E152" s="67">
        <f t="shared" ref="E152:E215" si="18">D152+E151</f>
        <v>0</v>
      </c>
      <c r="F152" s="48">
        <f t="shared" si="13"/>
        <v>0</v>
      </c>
    </row>
    <row r="153" spans="1:6" hidden="1" outlineLevel="1" x14ac:dyDescent="0.3">
      <c r="A153" s="5">
        <f t="shared" si="14"/>
        <v>132</v>
      </c>
      <c r="B153" s="65">
        <f t="shared" si="15"/>
        <v>0</v>
      </c>
      <c r="C153" s="66">
        <f t="shared" si="16"/>
        <v>0</v>
      </c>
      <c r="D153" s="65">
        <f t="shared" si="17"/>
        <v>0</v>
      </c>
      <c r="E153" s="67">
        <f t="shared" si="18"/>
        <v>0</v>
      </c>
      <c r="F153" s="48">
        <f t="shared" si="13"/>
        <v>0</v>
      </c>
    </row>
    <row r="154" spans="1:6" hidden="1" outlineLevel="1" x14ac:dyDescent="0.3">
      <c r="A154" s="5">
        <f t="shared" si="14"/>
        <v>133</v>
      </c>
      <c r="B154" s="65">
        <f t="shared" si="15"/>
        <v>0</v>
      </c>
      <c r="C154" s="66">
        <f t="shared" si="16"/>
        <v>0</v>
      </c>
      <c r="D154" s="65">
        <f t="shared" si="17"/>
        <v>0</v>
      </c>
      <c r="E154" s="67">
        <f t="shared" si="18"/>
        <v>0</v>
      </c>
      <c r="F154" s="48">
        <f t="shared" si="13"/>
        <v>0</v>
      </c>
    </row>
    <row r="155" spans="1:6" hidden="1" outlineLevel="1" x14ac:dyDescent="0.3">
      <c r="A155" s="5">
        <f t="shared" si="14"/>
        <v>134</v>
      </c>
      <c r="B155" s="65">
        <f t="shared" si="15"/>
        <v>0</v>
      </c>
      <c r="C155" s="66">
        <f t="shared" si="16"/>
        <v>0</v>
      </c>
      <c r="D155" s="65">
        <f t="shared" si="17"/>
        <v>0</v>
      </c>
      <c r="E155" s="67">
        <f t="shared" si="18"/>
        <v>0</v>
      </c>
      <c r="F155" s="48">
        <f t="shared" si="13"/>
        <v>0</v>
      </c>
    </row>
    <row r="156" spans="1:6" hidden="1" outlineLevel="1" x14ac:dyDescent="0.3">
      <c r="A156" s="5">
        <f t="shared" si="14"/>
        <v>135</v>
      </c>
      <c r="B156" s="65">
        <f t="shared" si="15"/>
        <v>0</v>
      </c>
      <c r="C156" s="66">
        <f t="shared" si="16"/>
        <v>0</v>
      </c>
      <c r="D156" s="65">
        <f t="shared" si="17"/>
        <v>0</v>
      </c>
      <c r="E156" s="67">
        <f t="shared" si="18"/>
        <v>0</v>
      </c>
      <c r="F156" s="48">
        <f t="shared" si="13"/>
        <v>0</v>
      </c>
    </row>
    <row r="157" spans="1:6" hidden="1" outlineLevel="1" x14ac:dyDescent="0.3">
      <c r="A157" s="5">
        <f t="shared" si="14"/>
        <v>136</v>
      </c>
      <c r="B157" s="65">
        <f t="shared" si="15"/>
        <v>0</v>
      </c>
      <c r="C157" s="66">
        <f t="shared" si="16"/>
        <v>0</v>
      </c>
      <c r="D157" s="65">
        <f t="shared" si="17"/>
        <v>0</v>
      </c>
      <c r="E157" s="67">
        <f t="shared" si="18"/>
        <v>0</v>
      </c>
      <c r="F157" s="48">
        <f t="shared" si="13"/>
        <v>0</v>
      </c>
    </row>
    <row r="158" spans="1:6" hidden="1" outlineLevel="1" x14ac:dyDescent="0.3">
      <c r="A158" s="5">
        <f t="shared" si="14"/>
        <v>137</v>
      </c>
      <c r="B158" s="65">
        <f t="shared" si="15"/>
        <v>0</v>
      </c>
      <c r="C158" s="66">
        <f t="shared" si="16"/>
        <v>0</v>
      </c>
      <c r="D158" s="65">
        <f t="shared" si="17"/>
        <v>0</v>
      </c>
      <c r="E158" s="67">
        <f t="shared" si="18"/>
        <v>0</v>
      </c>
      <c r="F158" s="48">
        <f t="shared" si="13"/>
        <v>0</v>
      </c>
    </row>
    <row r="159" spans="1:6" hidden="1" outlineLevel="1" x14ac:dyDescent="0.3">
      <c r="A159" s="5">
        <f t="shared" si="14"/>
        <v>138</v>
      </c>
      <c r="B159" s="65">
        <f t="shared" si="15"/>
        <v>0</v>
      </c>
      <c r="C159" s="66">
        <f t="shared" si="16"/>
        <v>0</v>
      </c>
      <c r="D159" s="65">
        <f t="shared" si="17"/>
        <v>0</v>
      </c>
      <c r="E159" s="67">
        <f t="shared" si="18"/>
        <v>0</v>
      </c>
      <c r="F159" s="48">
        <f t="shared" si="13"/>
        <v>0</v>
      </c>
    </row>
    <row r="160" spans="1:6" hidden="1" outlineLevel="1" x14ac:dyDescent="0.3">
      <c r="A160" s="5">
        <f t="shared" si="14"/>
        <v>139</v>
      </c>
      <c r="B160" s="65">
        <f t="shared" si="15"/>
        <v>0</v>
      </c>
      <c r="C160" s="66">
        <f t="shared" si="16"/>
        <v>0</v>
      </c>
      <c r="D160" s="65">
        <f t="shared" si="17"/>
        <v>0</v>
      </c>
      <c r="E160" s="67">
        <f t="shared" si="18"/>
        <v>0</v>
      </c>
      <c r="F160" s="48">
        <f t="shared" si="13"/>
        <v>0</v>
      </c>
    </row>
    <row r="161" spans="1:6" hidden="1" outlineLevel="1" x14ac:dyDescent="0.3">
      <c r="A161" s="5">
        <f t="shared" si="14"/>
        <v>140</v>
      </c>
      <c r="B161" s="65">
        <f t="shared" si="15"/>
        <v>0</v>
      </c>
      <c r="C161" s="66">
        <f t="shared" si="16"/>
        <v>0</v>
      </c>
      <c r="D161" s="65">
        <f t="shared" si="17"/>
        <v>0</v>
      </c>
      <c r="E161" s="67">
        <f t="shared" si="18"/>
        <v>0</v>
      </c>
      <c r="F161" s="48">
        <f t="shared" si="13"/>
        <v>0</v>
      </c>
    </row>
    <row r="162" spans="1:6" hidden="1" outlineLevel="1" x14ac:dyDescent="0.3">
      <c r="A162" s="5">
        <f t="shared" si="14"/>
        <v>141</v>
      </c>
      <c r="B162" s="65">
        <f t="shared" si="15"/>
        <v>0</v>
      </c>
      <c r="C162" s="66">
        <f t="shared" si="16"/>
        <v>0</v>
      </c>
      <c r="D162" s="65">
        <f t="shared" si="17"/>
        <v>0</v>
      </c>
      <c r="E162" s="67">
        <f t="shared" si="18"/>
        <v>0</v>
      </c>
      <c r="F162" s="48">
        <f t="shared" si="13"/>
        <v>0</v>
      </c>
    </row>
    <row r="163" spans="1:6" hidden="1" outlineLevel="1" x14ac:dyDescent="0.3">
      <c r="A163" s="5">
        <f t="shared" si="14"/>
        <v>142</v>
      </c>
      <c r="B163" s="65">
        <f t="shared" si="15"/>
        <v>0</v>
      </c>
      <c r="C163" s="66">
        <f t="shared" si="16"/>
        <v>0</v>
      </c>
      <c r="D163" s="65">
        <f t="shared" si="17"/>
        <v>0</v>
      </c>
      <c r="E163" s="67">
        <f t="shared" si="18"/>
        <v>0</v>
      </c>
      <c r="F163" s="48">
        <f t="shared" si="13"/>
        <v>0</v>
      </c>
    </row>
    <row r="164" spans="1:6" hidden="1" outlineLevel="1" x14ac:dyDescent="0.3">
      <c r="A164" s="5">
        <f t="shared" si="14"/>
        <v>143</v>
      </c>
      <c r="B164" s="65">
        <f t="shared" si="15"/>
        <v>0</v>
      </c>
      <c r="C164" s="66">
        <f t="shared" si="16"/>
        <v>0</v>
      </c>
      <c r="D164" s="65">
        <f t="shared" si="17"/>
        <v>0</v>
      </c>
      <c r="E164" s="67">
        <f t="shared" si="18"/>
        <v>0</v>
      </c>
      <c r="F164" s="48">
        <f t="shared" si="13"/>
        <v>0</v>
      </c>
    </row>
    <row r="165" spans="1:6" hidden="1" outlineLevel="1" x14ac:dyDescent="0.3">
      <c r="A165" s="5">
        <f t="shared" si="14"/>
        <v>144</v>
      </c>
      <c r="B165" s="65">
        <f t="shared" si="15"/>
        <v>0</v>
      </c>
      <c r="C165" s="66">
        <f t="shared" si="16"/>
        <v>0</v>
      </c>
      <c r="D165" s="65">
        <f t="shared" si="17"/>
        <v>0</v>
      </c>
      <c r="E165" s="67">
        <f t="shared" si="18"/>
        <v>0</v>
      </c>
      <c r="F165" s="48">
        <f t="shared" si="13"/>
        <v>0</v>
      </c>
    </row>
    <row r="166" spans="1:6" hidden="1" outlineLevel="1" x14ac:dyDescent="0.3">
      <c r="A166" s="5">
        <f t="shared" si="14"/>
        <v>145</v>
      </c>
      <c r="B166" s="65">
        <f t="shared" si="15"/>
        <v>0</v>
      </c>
      <c r="C166" s="66">
        <f t="shared" si="16"/>
        <v>0</v>
      </c>
      <c r="D166" s="65">
        <f t="shared" si="17"/>
        <v>0</v>
      </c>
      <c r="E166" s="67">
        <f t="shared" si="18"/>
        <v>0</v>
      </c>
      <c r="F166" s="48">
        <f t="shared" si="13"/>
        <v>0</v>
      </c>
    </row>
    <row r="167" spans="1:6" hidden="1" outlineLevel="1" x14ac:dyDescent="0.3">
      <c r="A167" s="5">
        <f t="shared" si="14"/>
        <v>146</v>
      </c>
      <c r="B167" s="65">
        <f t="shared" si="15"/>
        <v>0</v>
      </c>
      <c r="C167" s="66">
        <f t="shared" si="16"/>
        <v>0</v>
      </c>
      <c r="D167" s="65">
        <f t="shared" si="17"/>
        <v>0</v>
      </c>
      <c r="E167" s="67">
        <f t="shared" si="18"/>
        <v>0</v>
      </c>
      <c r="F167" s="48">
        <f t="shared" si="13"/>
        <v>0</v>
      </c>
    </row>
    <row r="168" spans="1:6" hidden="1" outlineLevel="1" x14ac:dyDescent="0.3">
      <c r="A168" s="5">
        <f t="shared" si="14"/>
        <v>147</v>
      </c>
      <c r="B168" s="65">
        <f t="shared" si="15"/>
        <v>0</v>
      </c>
      <c r="C168" s="66">
        <f t="shared" si="16"/>
        <v>0</v>
      </c>
      <c r="D168" s="65">
        <f t="shared" si="17"/>
        <v>0</v>
      </c>
      <c r="E168" s="67">
        <f t="shared" si="18"/>
        <v>0</v>
      </c>
      <c r="F168" s="48">
        <f t="shared" si="13"/>
        <v>0</v>
      </c>
    </row>
    <row r="169" spans="1:6" hidden="1" outlineLevel="1" x14ac:dyDescent="0.3">
      <c r="A169" s="5">
        <f t="shared" si="14"/>
        <v>148</v>
      </c>
      <c r="B169" s="65">
        <f t="shared" si="15"/>
        <v>0</v>
      </c>
      <c r="C169" s="66">
        <f t="shared" si="16"/>
        <v>0</v>
      </c>
      <c r="D169" s="65">
        <f t="shared" si="17"/>
        <v>0</v>
      </c>
      <c r="E169" s="67">
        <f t="shared" si="18"/>
        <v>0</v>
      </c>
      <c r="F169" s="48">
        <f t="shared" si="13"/>
        <v>0</v>
      </c>
    </row>
    <row r="170" spans="1:6" hidden="1" outlineLevel="1" x14ac:dyDescent="0.3">
      <c r="A170" s="5">
        <f t="shared" si="14"/>
        <v>149</v>
      </c>
      <c r="B170" s="65">
        <f t="shared" si="15"/>
        <v>0</v>
      </c>
      <c r="C170" s="66">
        <f t="shared" si="16"/>
        <v>0</v>
      </c>
      <c r="D170" s="65">
        <f t="shared" si="17"/>
        <v>0</v>
      </c>
      <c r="E170" s="67">
        <f t="shared" si="18"/>
        <v>0</v>
      </c>
      <c r="F170" s="48">
        <f t="shared" si="13"/>
        <v>0</v>
      </c>
    </row>
    <row r="171" spans="1:6" hidden="1" outlineLevel="1" x14ac:dyDescent="0.3">
      <c r="A171" s="5">
        <f t="shared" si="14"/>
        <v>150</v>
      </c>
      <c r="B171" s="65">
        <f t="shared" si="15"/>
        <v>0</v>
      </c>
      <c r="C171" s="66">
        <f t="shared" si="16"/>
        <v>0</v>
      </c>
      <c r="D171" s="65">
        <f t="shared" si="17"/>
        <v>0</v>
      </c>
      <c r="E171" s="67">
        <f t="shared" si="18"/>
        <v>0</v>
      </c>
      <c r="F171" s="48">
        <f t="shared" si="13"/>
        <v>0</v>
      </c>
    </row>
    <row r="172" spans="1:6" hidden="1" outlineLevel="1" x14ac:dyDescent="0.3">
      <c r="A172" s="5">
        <f t="shared" si="14"/>
        <v>151</v>
      </c>
      <c r="B172" s="65">
        <f t="shared" si="15"/>
        <v>0</v>
      </c>
      <c r="C172" s="66">
        <f t="shared" si="16"/>
        <v>0</v>
      </c>
      <c r="D172" s="65">
        <f t="shared" si="17"/>
        <v>0</v>
      </c>
      <c r="E172" s="67">
        <f t="shared" si="18"/>
        <v>0</v>
      </c>
      <c r="F172" s="48">
        <f t="shared" si="13"/>
        <v>0</v>
      </c>
    </row>
    <row r="173" spans="1:6" hidden="1" outlineLevel="1" x14ac:dyDescent="0.3">
      <c r="A173" s="5">
        <f t="shared" si="14"/>
        <v>152</v>
      </c>
      <c r="B173" s="65">
        <f t="shared" si="15"/>
        <v>0</v>
      </c>
      <c r="C173" s="66">
        <f t="shared" si="16"/>
        <v>0</v>
      </c>
      <c r="D173" s="65">
        <f t="shared" si="17"/>
        <v>0</v>
      </c>
      <c r="E173" s="67">
        <f t="shared" si="18"/>
        <v>0</v>
      </c>
      <c r="F173" s="48">
        <f t="shared" si="13"/>
        <v>0</v>
      </c>
    </row>
    <row r="174" spans="1:6" hidden="1" outlineLevel="1" x14ac:dyDescent="0.3">
      <c r="A174" s="5">
        <f t="shared" si="14"/>
        <v>153</v>
      </c>
      <c r="B174" s="65">
        <f t="shared" si="15"/>
        <v>0</v>
      </c>
      <c r="C174" s="66">
        <f t="shared" si="16"/>
        <v>0</v>
      </c>
      <c r="D174" s="65">
        <f t="shared" si="17"/>
        <v>0</v>
      </c>
      <c r="E174" s="67">
        <f t="shared" si="18"/>
        <v>0</v>
      </c>
      <c r="F174" s="48">
        <f t="shared" si="13"/>
        <v>0</v>
      </c>
    </row>
    <row r="175" spans="1:6" hidden="1" outlineLevel="1" x14ac:dyDescent="0.3">
      <c r="A175" s="5">
        <f t="shared" si="14"/>
        <v>154</v>
      </c>
      <c r="B175" s="65">
        <f t="shared" si="15"/>
        <v>0</v>
      </c>
      <c r="C175" s="66">
        <f t="shared" si="16"/>
        <v>0</v>
      </c>
      <c r="D175" s="65">
        <f t="shared" si="17"/>
        <v>0</v>
      </c>
      <c r="E175" s="67">
        <f t="shared" si="18"/>
        <v>0</v>
      </c>
      <c r="F175" s="48">
        <f t="shared" si="13"/>
        <v>0</v>
      </c>
    </row>
    <row r="176" spans="1:6" hidden="1" outlineLevel="1" x14ac:dyDescent="0.3">
      <c r="A176" s="5">
        <f t="shared" si="14"/>
        <v>155</v>
      </c>
      <c r="B176" s="65">
        <f t="shared" si="15"/>
        <v>0</v>
      </c>
      <c r="C176" s="66">
        <f t="shared" si="16"/>
        <v>0</v>
      </c>
      <c r="D176" s="65">
        <f t="shared" si="17"/>
        <v>0</v>
      </c>
      <c r="E176" s="67">
        <f t="shared" si="18"/>
        <v>0</v>
      </c>
      <c r="F176" s="48">
        <f t="shared" si="13"/>
        <v>0</v>
      </c>
    </row>
    <row r="177" spans="1:6" hidden="1" outlineLevel="1" x14ac:dyDescent="0.3">
      <c r="A177" s="5">
        <f t="shared" si="14"/>
        <v>156</v>
      </c>
      <c r="B177" s="65">
        <f t="shared" si="15"/>
        <v>0</v>
      </c>
      <c r="C177" s="66">
        <f t="shared" si="16"/>
        <v>0</v>
      </c>
      <c r="D177" s="65">
        <f t="shared" si="17"/>
        <v>0</v>
      </c>
      <c r="E177" s="67">
        <f t="shared" si="18"/>
        <v>0</v>
      </c>
      <c r="F177" s="48">
        <f t="shared" si="13"/>
        <v>0</v>
      </c>
    </row>
    <row r="178" spans="1:6" hidden="1" outlineLevel="1" x14ac:dyDescent="0.3">
      <c r="A178" s="5">
        <f t="shared" si="14"/>
        <v>157</v>
      </c>
      <c r="B178" s="65">
        <f t="shared" si="15"/>
        <v>0</v>
      </c>
      <c r="C178" s="66">
        <f t="shared" si="16"/>
        <v>0</v>
      </c>
      <c r="D178" s="65">
        <f t="shared" si="17"/>
        <v>0</v>
      </c>
      <c r="E178" s="67">
        <f t="shared" si="18"/>
        <v>0</v>
      </c>
      <c r="F178" s="48">
        <f t="shared" si="13"/>
        <v>0</v>
      </c>
    </row>
    <row r="179" spans="1:6" hidden="1" outlineLevel="1" x14ac:dyDescent="0.3">
      <c r="A179" s="5">
        <f t="shared" si="14"/>
        <v>158</v>
      </c>
      <c r="B179" s="65">
        <f t="shared" si="15"/>
        <v>0</v>
      </c>
      <c r="C179" s="66">
        <f t="shared" si="16"/>
        <v>0</v>
      </c>
      <c r="D179" s="65">
        <f t="shared" si="17"/>
        <v>0</v>
      </c>
      <c r="E179" s="67">
        <f t="shared" si="18"/>
        <v>0</v>
      </c>
      <c r="F179" s="48">
        <f t="shared" si="13"/>
        <v>0</v>
      </c>
    </row>
    <row r="180" spans="1:6" hidden="1" outlineLevel="1" x14ac:dyDescent="0.3">
      <c r="A180" s="5">
        <f t="shared" si="14"/>
        <v>159</v>
      </c>
      <c r="B180" s="65">
        <f t="shared" si="15"/>
        <v>0</v>
      </c>
      <c r="C180" s="66">
        <f t="shared" si="16"/>
        <v>0</v>
      </c>
      <c r="D180" s="65">
        <f t="shared" si="17"/>
        <v>0</v>
      </c>
      <c r="E180" s="67">
        <f t="shared" si="18"/>
        <v>0</v>
      </c>
      <c r="F180" s="48">
        <f t="shared" si="13"/>
        <v>0</v>
      </c>
    </row>
    <row r="181" spans="1:6" hidden="1" outlineLevel="1" x14ac:dyDescent="0.3">
      <c r="A181" s="5">
        <f t="shared" si="14"/>
        <v>160</v>
      </c>
      <c r="B181" s="65">
        <f t="shared" si="15"/>
        <v>0</v>
      </c>
      <c r="C181" s="66">
        <f t="shared" si="16"/>
        <v>0</v>
      </c>
      <c r="D181" s="65">
        <f t="shared" si="17"/>
        <v>0</v>
      </c>
      <c r="E181" s="67">
        <f t="shared" si="18"/>
        <v>0</v>
      </c>
      <c r="F181" s="48">
        <f t="shared" si="13"/>
        <v>0</v>
      </c>
    </row>
    <row r="182" spans="1:6" hidden="1" outlineLevel="1" x14ac:dyDescent="0.3">
      <c r="A182" s="5">
        <f t="shared" si="14"/>
        <v>161</v>
      </c>
      <c r="B182" s="65">
        <f t="shared" si="15"/>
        <v>0</v>
      </c>
      <c r="C182" s="66">
        <f t="shared" si="16"/>
        <v>0</v>
      </c>
      <c r="D182" s="65">
        <f t="shared" si="17"/>
        <v>0</v>
      </c>
      <c r="E182" s="67">
        <f t="shared" si="18"/>
        <v>0</v>
      </c>
      <c r="F182" s="48">
        <f t="shared" si="13"/>
        <v>0</v>
      </c>
    </row>
    <row r="183" spans="1:6" hidden="1" outlineLevel="1" x14ac:dyDescent="0.3">
      <c r="A183" s="5">
        <f t="shared" si="14"/>
        <v>162</v>
      </c>
      <c r="B183" s="65">
        <f t="shared" si="15"/>
        <v>0</v>
      </c>
      <c r="C183" s="66">
        <f t="shared" si="16"/>
        <v>0</v>
      </c>
      <c r="D183" s="65">
        <f t="shared" si="17"/>
        <v>0</v>
      </c>
      <c r="E183" s="67">
        <f t="shared" si="18"/>
        <v>0</v>
      </c>
      <c r="F183" s="48">
        <f t="shared" si="13"/>
        <v>0</v>
      </c>
    </row>
    <row r="184" spans="1:6" hidden="1" outlineLevel="1" x14ac:dyDescent="0.3">
      <c r="A184" s="5">
        <f t="shared" si="14"/>
        <v>163</v>
      </c>
      <c r="B184" s="65">
        <f t="shared" si="15"/>
        <v>0</v>
      </c>
      <c r="C184" s="66">
        <f t="shared" si="16"/>
        <v>0</v>
      </c>
      <c r="D184" s="65">
        <f t="shared" si="17"/>
        <v>0</v>
      </c>
      <c r="E184" s="67">
        <f t="shared" si="18"/>
        <v>0</v>
      </c>
      <c r="F184" s="48">
        <f t="shared" si="13"/>
        <v>0</v>
      </c>
    </row>
    <row r="185" spans="1:6" hidden="1" outlineLevel="1" x14ac:dyDescent="0.3">
      <c r="A185" s="5">
        <f t="shared" si="14"/>
        <v>164</v>
      </c>
      <c r="B185" s="65">
        <f t="shared" si="15"/>
        <v>0</v>
      </c>
      <c r="C185" s="66">
        <f t="shared" si="16"/>
        <v>0</v>
      </c>
      <c r="D185" s="65">
        <f t="shared" si="17"/>
        <v>0</v>
      </c>
      <c r="E185" s="67">
        <f t="shared" si="18"/>
        <v>0</v>
      </c>
      <c r="F185" s="48">
        <f t="shared" si="13"/>
        <v>0</v>
      </c>
    </row>
    <row r="186" spans="1:6" hidden="1" outlineLevel="1" x14ac:dyDescent="0.3">
      <c r="A186" s="5">
        <f t="shared" si="14"/>
        <v>165</v>
      </c>
      <c r="B186" s="65">
        <f t="shared" si="15"/>
        <v>0</v>
      </c>
      <c r="C186" s="66">
        <f t="shared" si="16"/>
        <v>0</v>
      </c>
      <c r="D186" s="65">
        <f t="shared" si="17"/>
        <v>0</v>
      </c>
      <c r="E186" s="67">
        <f t="shared" si="18"/>
        <v>0</v>
      </c>
      <c r="F186" s="48">
        <f t="shared" si="13"/>
        <v>0</v>
      </c>
    </row>
    <row r="187" spans="1:6" hidden="1" outlineLevel="1" x14ac:dyDescent="0.3">
      <c r="A187" s="5">
        <f t="shared" si="14"/>
        <v>166</v>
      </c>
      <c r="B187" s="65">
        <f t="shared" si="15"/>
        <v>0</v>
      </c>
      <c r="C187" s="66">
        <f t="shared" si="16"/>
        <v>0</v>
      </c>
      <c r="D187" s="65">
        <f t="shared" si="17"/>
        <v>0</v>
      </c>
      <c r="E187" s="67">
        <f t="shared" si="18"/>
        <v>0</v>
      </c>
      <c r="F187" s="48">
        <f t="shared" si="13"/>
        <v>0</v>
      </c>
    </row>
    <row r="188" spans="1:6" hidden="1" outlineLevel="1" x14ac:dyDescent="0.3">
      <c r="A188" s="5">
        <f t="shared" si="14"/>
        <v>167</v>
      </c>
      <c r="B188" s="65">
        <f t="shared" si="15"/>
        <v>0</v>
      </c>
      <c r="C188" s="66">
        <f t="shared" si="16"/>
        <v>0</v>
      </c>
      <c r="D188" s="65">
        <f t="shared" si="17"/>
        <v>0</v>
      </c>
      <c r="E188" s="67">
        <f t="shared" si="18"/>
        <v>0</v>
      </c>
      <c r="F188" s="48">
        <f t="shared" si="13"/>
        <v>0</v>
      </c>
    </row>
    <row r="189" spans="1:6" hidden="1" outlineLevel="1" x14ac:dyDescent="0.3">
      <c r="A189" s="5">
        <f t="shared" si="14"/>
        <v>168</v>
      </c>
      <c r="B189" s="65">
        <f t="shared" si="15"/>
        <v>0</v>
      </c>
      <c r="C189" s="66">
        <f t="shared" si="16"/>
        <v>0</v>
      </c>
      <c r="D189" s="65">
        <f t="shared" si="17"/>
        <v>0</v>
      </c>
      <c r="E189" s="67">
        <f t="shared" si="18"/>
        <v>0</v>
      </c>
      <c r="F189" s="48">
        <f t="shared" si="13"/>
        <v>0</v>
      </c>
    </row>
    <row r="190" spans="1:6" hidden="1" outlineLevel="1" x14ac:dyDescent="0.3">
      <c r="A190" s="5">
        <f t="shared" si="14"/>
        <v>169</v>
      </c>
      <c r="B190" s="65">
        <f t="shared" si="15"/>
        <v>0</v>
      </c>
      <c r="C190" s="66">
        <f t="shared" si="16"/>
        <v>0</v>
      </c>
      <c r="D190" s="65">
        <f t="shared" si="17"/>
        <v>0</v>
      </c>
      <c r="E190" s="67">
        <f t="shared" si="18"/>
        <v>0</v>
      </c>
      <c r="F190" s="48">
        <f t="shared" si="13"/>
        <v>0</v>
      </c>
    </row>
    <row r="191" spans="1:6" hidden="1" outlineLevel="1" x14ac:dyDescent="0.3">
      <c r="A191" s="5">
        <f t="shared" si="14"/>
        <v>170</v>
      </c>
      <c r="B191" s="65">
        <f t="shared" si="15"/>
        <v>0</v>
      </c>
      <c r="C191" s="66">
        <f t="shared" si="16"/>
        <v>0</v>
      </c>
      <c r="D191" s="65">
        <f t="shared" si="17"/>
        <v>0</v>
      </c>
      <c r="E191" s="67">
        <f t="shared" si="18"/>
        <v>0</v>
      </c>
      <c r="F191" s="48">
        <f t="shared" si="13"/>
        <v>0</v>
      </c>
    </row>
    <row r="192" spans="1:6" hidden="1" outlineLevel="1" x14ac:dyDescent="0.3">
      <c r="A192" s="5">
        <f t="shared" si="14"/>
        <v>171</v>
      </c>
      <c r="B192" s="65">
        <f t="shared" si="15"/>
        <v>0</v>
      </c>
      <c r="C192" s="66">
        <f t="shared" si="16"/>
        <v>0</v>
      </c>
      <c r="D192" s="65">
        <f t="shared" si="17"/>
        <v>0</v>
      </c>
      <c r="E192" s="67">
        <f t="shared" si="18"/>
        <v>0</v>
      </c>
      <c r="F192" s="48">
        <f t="shared" si="13"/>
        <v>0</v>
      </c>
    </row>
    <row r="193" spans="1:6" hidden="1" outlineLevel="1" x14ac:dyDescent="0.3">
      <c r="A193" s="5">
        <f t="shared" si="14"/>
        <v>172</v>
      </c>
      <c r="B193" s="65">
        <f t="shared" si="15"/>
        <v>0</v>
      </c>
      <c r="C193" s="66">
        <f t="shared" si="16"/>
        <v>0</v>
      </c>
      <c r="D193" s="65">
        <f t="shared" si="17"/>
        <v>0</v>
      </c>
      <c r="E193" s="67">
        <f t="shared" si="18"/>
        <v>0</v>
      </c>
      <c r="F193" s="48">
        <f t="shared" si="13"/>
        <v>0</v>
      </c>
    </row>
    <row r="194" spans="1:6" hidden="1" outlineLevel="1" x14ac:dyDescent="0.3">
      <c r="A194" s="5">
        <f t="shared" si="14"/>
        <v>173</v>
      </c>
      <c r="B194" s="65">
        <f t="shared" si="15"/>
        <v>0</v>
      </c>
      <c r="C194" s="66">
        <f t="shared" si="16"/>
        <v>0</v>
      </c>
      <c r="D194" s="65">
        <f t="shared" si="17"/>
        <v>0</v>
      </c>
      <c r="E194" s="67">
        <f t="shared" si="18"/>
        <v>0</v>
      </c>
      <c r="F194" s="48">
        <f t="shared" si="13"/>
        <v>0</v>
      </c>
    </row>
    <row r="195" spans="1:6" hidden="1" outlineLevel="1" x14ac:dyDescent="0.3">
      <c r="A195" s="5">
        <f t="shared" si="14"/>
        <v>174</v>
      </c>
      <c r="B195" s="65">
        <f t="shared" si="15"/>
        <v>0</v>
      </c>
      <c r="C195" s="66">
        <f t="shared" si="16"/>
        <v>0</v>
      </c>
      <c r="D195" s="65">
        <f t="shared" si="17"/>
        <v>0</v>
      </c>
      <c r="E195" s="67">
        <f t="shared" si="18"/>
        <v>0</v>
      </c>
      <c r="F195" s="48">
        <f t="shared" si="13"/>
        <v>0</v>
      </c>
    </row>
    <row r="196" spans="1:6" hidden="1" outlineLevel="1" x14ac:dyDescent="0.3">
      <c r="A196" s="5">
        <f t="shared" si="14"/>
        <v>175</v>
      </c>
      <c r="B196" s="65">
        <f t="shared" si="15"/>
        <v>0</v>
      </c>
      <c r="C196" s="66">
        <f t="shared" si="16"/>
        <v>0</v>
      </c>
      <c r="D196" s="65">
        <f t="shared" si="17"/>
        <v>0</v>
      </c>
      <c r="E196" s="67">
        <f t="shared" si="18"/>
        <v>0</v>
      </c>
      <c r="F196" s="48">
        <f t="shared" si="13"/>
        <v>0</v>
      </c>
    </row>
    <row r="197" spans="1:6" hidden="1" outlineLevel="1" x14ac:dyDescent="0.3">
      <c r="A197" s="5">
        <f t="shared" si="14"/>
        <v>176</v>
      </c>
      <c r="B197" s="65">
        <f t="shared" si="15"/>
        <v>0</v>
      </c>
      <c r="C197" s="66">
        <f t="shared" si="16"/>
        <v>0</v>
      </c>
      <c r="D197" s="65">
        <f t="shared" si="17"/>
        <v>0</v>
      </c>
      <c r="E197" s="67">
        <f t="shared" si="18"/>
        <v>0</v>
      </c>
      <c r="F197" s="48">
        <f t="shared" si="13"/>
        <v>0</v>
      </c>
    </row>
    <row r="198" spans="1:6" hidden="1" outlineLevel="1" x14ac:dyDescent="0.3">
      <c r="A198" s="5">
        <f t="shared" si="14"/>
        <v>177</v>
      </c>
      <c r="B198" s="65">
        <f t="shared" si="15"/>
        <v>0</v>
      </c>
      <c r="C198" s="66">
        <f t="shared" si="16"/>
        <v>0</v>
      </c>
      <c r="D198" s="65">
        <f t="shared" si="17"/>
        <v>0</v>
      </c>
      <c r="E198" s="67">
        <f t="shared" si="18"/>
        <v>0</v>
      </c>
      <c r="F198" s="48">
        <f t="shared" si="13"/>
        <v>0</v>
      </c>
    </row>
    <row r="199" spans="1:6" hidden="1" outlineLevel="1" x14ac:dyDescent="0.3">
      <c r="A199" s="5">
        <f t="shared" si="14"/>
        <v>178</v>
      </c>
      <c r="B199" s="65">
        <f t="shared" si="15"/>
        <v>0</v>
      </c>
      <c r="C199" s="66">
        <f t="shared" si="16"/>
        <v>0</v>
      </c>
      <c r="D199" s="65">
        <f t="shared" si="17"/>
        <v>0</v>
      </c>
      <c r="E199" s="67">
        <f t="shared" si="18"/>
        <v>0</v>
      </c>
      <c r="F199" s="48">
        <f t="shared" si="13"/>
        <v>0</v>
      </c>
    </row>
    <row r="200" spans="1:6" hidden="1" outlineLevel="1" x14ac:dyDescent="0.3">
      <c r="A200" s="5">
        <f t="shared" si="14"/>
        <v>179</v>
      </c>
      <c r="B200" s="65">
        <f t="shared" si="15"/>
        <v>0</v>
      </c>
      <c r="C200" s="66">
        <f t="shared" si="16"/>
        <v>0</v>
      </c>
      <c r="D200" s="65">
        <f t="shared" si="17"/>
        <v>0</v>
      </c>
      <c r="E200" s="67">
        <f t="shared" si="18"/>
        <v>0</v>
      </c>
      <c r="F200" s="48">
        <f t="shared" si="13"/>
        <v>0</v>
      </c>
    </row>
    <row r="201" spans="1:6" hidden="1" outlineLevel="1" x14ac:dyDescent="0.3">
      <c r="A201" s="5">
        <f t="shared" si="14"/>
        <v>180</v>
      </c>
      <c r="B201" s="65">
        <f t="shared" si="15"/>
        <v>0</v>
      </c>
      <c r="C201" s="66">
        <f t="shared" si="16"/>
        <v>0</v>
      </c>
      <c r="D201" s="65">
        <f t="shared" si="17"/>
        <v>0</v>
      </c>
      <c r="E201" s="67">
        <f t="shared" si="18"/>
        <v>0</v>
      </c>
      <c r="F201" s="48">
        <f t="shared" si="13"/>
        <v>0</v>
      </c>
    </row>
    <row r="202" spans="1:6" hidden="1" outlineLevel="1" x14ac:dyDescent="0.3">
      <c r="A202" s="5">
        <f t="shared" si="14"/>
        <v>181</v>
      </c>
      <c r="B202" s="65">
        <f t="shared" si="15"/>
        <v>0</v>
      </c>
      <c r="C202" s="66">
        <f t="shared" si="16"/>
        <v>0</v>
      </c>
      <c r="D202" s="65">
        <f t="shared" si="17"/>
        <v>0</v>
      </c>
      <c r="E202" s="67">
        <f t="shared" si="18"/>
        <v>0</v>
      </c>
      <c r="F202" s="48">
        <f t="shared" si="13"/>
        <v>0</v>
      </c>
    </row>
    <row r="203" spans="1:6" hidden="1" outlineLevel="1" x14ac:dyDescent="0.3">
      <c r="A203" s="5">
        <f t="shared" si="14"/>
        <v>182</v>
      </c>
      <c r="B203" s="65">
        <f t="shared" si="15"/>
        <v>0</v>
      </c>
      <c r="C203" s="66">
        <f t="shared" si="16"/>
        <v>0</v>
      </c>
      <c r="D203" s="65">
        <f t="shared" si="17"/>
        <v>0</v>
      </c>
      <c r="E203" s="67">
        <f t="shared" si="18"/>
        <v>0</v>
      </c>
      <c r="F203" s="48">
        <f t="shared" si="13"/>
        <v>0</v>
      </c>
    </row>
    <row r="204" spans="1:6" hidden="1" outlineLevel="1" x14ac:dyDescent="0.3">
      <c r="A204" s="5">
        <f t="shared" si="14"/>
        <v>183</v>
      </c>
      <c r="B204" s="65">
        <f t="shared" si="15"/>
        <v>0</v>
      </c>
      <c r="C204" s="66">
        <f t="shared" si="16"/>
        <v>0</v>
      </c>
      <c r="D204" s="65">
        <f t="shared" si="17"/>
        <v>0</v>
      </c>
      <c r="E204" s="67">
        <f t="shared" si="18"/>
        <v>0</v>
      </c>
      <c r="F204" s="48">
        <f t="shared" si="13"/>
        <v>0</v>
      </c>
    </row>
    <row r="205" spans="1:6" hidden="1" outlineLevel="1" x14ac:dyDescent="0.3">
      <c r="A205" s="5">
        <f t="shared" si="14"/>
        <v>184</v>
      </c>
      <c r="B205" s="65">
        <f t="shared" si="15"/>
        <v>0</v>
      </c>
      <c r="C205" s="66">
        <f t="shared" si="16"/>
        <v>0</v>
      </c>
      <c r="D205" s="65">
        <f t="shared" si="17"/>
        <v>0</v>
      </c>
      <c r="E205" s="67">
        <f t="shared" si="18"/>
        <v>0</v>
      </c>
      <c r="F205" s="48">
        <f t="shared" si="13"/>
        <v>0</v>
      </c>
    </row>
    <row r="206" spans="1:6" hidden="1" outlineLevel="1" x14ac:dyDescent="0.3">
      <c r="A206" s="5">
        <f t="shared" si="14"/>
        <v>185</v>
      </c>
      <c r="B206" s="65">
        <f t="shared" si="15"/>
        <v>0</v>
      </c>
      <c r="C206" s="66">
        <f t="shared" si="16"/>
        <v>0</v>
      </c>
      <c r="D206" s="65">
        <f t="shared" si="17"/>
        <v>0</v>
      </c>
      <c r="E206" s="67">
        <f t="shared" si="18"/>
        <v>0</v>
      </c>
      <c r="F206" s="48">
        <f t="shared" si="13"/>
        <v>0</v>
      </c>
    </row>
    <row r="207" spans="1:6" hidden="1" outlineLevel="1" x14ac:dyDescent="0.3">
      <c r="A207" s="5">
        <f t="shared" si="14"/>
        <v>186</v>
      </c>
      <c r="B207" s="65">
        <f t="shared" si="15"/>
        <v>0</v>
      </c>
      <c r="C207" s="66">
        <f t="shared" si="16"/>
        <v>0</v>
      </c>
      <c r="D207" s="65">
        <f t="shared" si="17"/>
        <v>0</v>
      </c>
      <c r="E207" s="67">
        <f t="shared" si="18"/>
        <v>0</v>
      </c>
      <c r="F207" s="48">
        <f t="shared" si="13"/>
        <v>0</v>
      </c>
    </row>
    <row r="208" spans="1:6" hidden="1" outlineLevel="1" x14ac:dyDescent="0.3">
      <c r="A208" s="5">
        <f t="shared" si="14"/>
        <v>187</v>
      </c>
      <c r="B208" s="65">
        <f t="shared" si="15"/>
        <v>0</v>
      </c>
      <c r="C208" s="66">
        <f t="shared" si="16"/>
        <v>0</v>
      </c>
      <c r="D208" s="65">
        <f t="shared" si="17"/>
        <v>0</v>
      </c>
      <c r="E208" s="67">
        <f t="shared" si="18"/>
        <v>0</v>
      </c>
      <c r="F208" s="48">
        <f t="shared" si="13"/>
        <v>0</v>
      </c>
    </row>
    <row r="209" spans="1:6" hidden="1" outlineLevel="1" x14ac:dyDescent="0.3">
      <c r="A209" s="5">
        <f t="shared" si="14"/>
        <v>188</v>
      </c>
      <c r="B209" s="65">
        <f t="shared" si="15"/>
        <v>0</v>
      </c>
      <c r="C209" s="66">
        <f t="shared" si="16"/>
        <v>0</v>
      </c>
      <c r="D209" s="65">
        <f t="shared" si="17"/>
        <v>0</v>
      </c>
      <c r="E209" s="67">
        <f t="shared" si="18"/>
        <v>0</v>
      </c>
      <c r="F209" s="48">
        <f t="shared" si="13"/>
        <v>0</v>
      </c>
    </row>
    <row r="210" spans="1:6" hidden="1" outlineLevel="1" x14ac:dyDescent="0.3">
      <c r="A210" s="5">
        <f t="shared" si="14"/>
        <v>189</v>
      </c>
      <c r="B210" s="65">
        <f t="shared" si="15"/>
        <v>0</v>
      </c>
      <c r="C210" s="66">
        <f t="shared" si="16"/>
        <v>0</v>
      </c>
      <c r="D210" s="65">
        <f t="shared" si="17"/>
        <v>0</v>
      </c>
      <c r="E210" s="67">
        <f t="shared" si="18"/>
        <v>0</v>
      </c>
      <c r="F210" s="48">
        <f t="shared" si="13"/>
        <v>0</v>
      </c>
    </row>
    <row r="211" spans="1:6" hidden="1" outlineLevel="1" x14ac:dyDescent="0.3">
      <c r="A211" s="5">
        <f t="shared" si="14"/>
        <v>190</v>
      </c>
      <c r="B211" s="65">
        <f t="shared" si="15"/>
        <v>0</v>
      </c>
      <c r="C211" s="66">
        <f t="shared" si="16"/>
        <v>0</v>
      </c>
      <c r="D211" s="65">
        <f t="shared" si="17"/>
        <v>0</v>
      </c>
      <c r="E211" s="67">
        <f t="shared" si="18"/>
        <v>0</v>
      </c>
      <c r="F211" s="48">
        <f t="shared" si="13"/>
        <v>0</v>
      </c>
    </row>
    <row r="212" spans="1:6" hidden="1" outlineLevel="1" x14ac:dyDescent="0.3">
      <c r="A212" s="5">
        <f t="shared" si="14"/>
        <v>191</v>
      </c>
      <c r="B212" s="65">
        <f t="shared" si="15"/>
        <v>0</v>
      </c>
      <c r="C212" s="66">
        <f t="shared" si="16"/>
        <v>0</v>
      </c>
      <c r="D212" s="65">
        <f t="shared" si="17"/>
        <v>0</v>
      </c>
      <c r="E212" s="67">
        <f t="shared" si="18"/>
        <v>0</v>
      </c>
      <c r="F212" s="48">
        <f t="shared" si="13"/>
        <v>0</v>
      </c>
    </row>
    <row r="213" spans="1:6" hidden="1" outlineLevel="1" x14ac:dyDescent="0.3">
      <c r="A213" s="5">
        <f t="shared" si="14"/>
        <v>192</v>
      </c>
      <c r="B213" s="65">
        <f t="shared" si="15"/>
        <v>0</v>
      </c>
      <c r="C213" s="66">
        <f t="shared" si="16"/>
        <v>0</v>
      </c>
      <c r="D213" s="65">
        <f t="shared" si="17"/>
        <v>0</v>
      </c>
      <c r="E213" s="67">
        <f t="shared" si="18"/>
        <v>0</v>
      </c>
      <c r="F213" s="48">
        <f t="shared" si="13"/>
        <v>0</v>
      </c>
    </row>
    <row r="214" spans="1:6" hidden="1" outlineLevel="1" x14ac:dyDescent="0.3">
      <c r="A214" s="5">
        <f t="shared" si="14"/>
        <v>193</v>
      </c>
      <c r="B214" s="65">
        <f t="shared" si="15"/>
        <v>0</v>
      </c>
      <c r="C214" s="66">
        <f t="shared" si="16"/>
        <v>0</v>
      </c>
      <c r="D214" s="65">
        <f t="shared" si="17"/>
        <v>0</v>
      </c>
      <c r="E214" s="67">
        <f t="shared" si="18"/>
        <v>0</v>
      </c>
      <c r="F214" s="48">
        <f t="shared" ref="F214:F277" si="19">F213+C214</f>
        <v>0</v>
      </c>
    </row>
    <row r="215" spans="1:6" hidden="1" outlineLevel="1" x14ac:dyDescent="0.3">
      <c r="A215" s="5">
        <f t="shared" ref="A215:A278" si="20">A214+1</f>
        <v>194</v>
      </c>
      <c r="B215" s="65">
        <f t="shared" si="15"/>
        <v>0</v>
      </c>
      <c r="C215" s="66">
        <f t="shared" si="16"/>
        <v>0</v>
      </c>
      <c r="D215" s="65">
        <f t="shared" si="17"/>
        <v>0</v>
      </c>
      <c r="E215" s="67">
        <f t="shared" si="18"/>
        <v>0</v>
      </c>
      <c r="F215" s="48">
        <f t="shared" si="19"/>
        <v>0</v>
      </c>
    </row>
    <row r="216" spans="1:6" hidden="1" outlineLevel="1" x14ac:dyDescent="0.3">
      <c r="A216" s="5">
        <f t="shared" si="20"/>
        <v>195</v>
      </c>
      <c r="B216" s="65">
        <f t="shared" ref="B216:B279" si="21">$B$16</f>
        <v>0</v>
      </c>
      <c r="C216" s="66">
        <f t="shared" ref="C216:C279" si="22">B216-D216</f>
        <v>0</v>
      </c>
      <c r="D216" s="65">
        <f t="shared" ref="D216:D279" si="23">-F215*$B$13/12</f>
        <v>0</v>
      </c>
      <c r="E216" s="67">
        <f t="shared" ref="E216:E279" si="24">D216+E215</f>
        <v>0</v>
      </c>
      <c r="F216" s="48">
        <f t="shared" si="19"/>
        <v>0</v>
      </c>
    </row>
    <row r="217" spans="1:6" hidden="1" outlineLevel="1" x14ac:dyDescent="0.3">
      <c r="A217" s="5">
        <f t="shared" si="20"/>
        <v>196</v>
      </c>
      <c r="B217" s="65">
        <f t="shared" si="21"/>
        <v>0</v>
      </c>
      <c r="C217" s="66">
        <f t="shared" si="22"/>
        <v>0</v>
      </c>
      <c r="D217" s="65">
        <f t="shared" si="23"/>
        <v>0</v>
      </c>
      <c r="E217" s="67">
        <f t="shared" si="24"/>
        <v>0</v>
      </c>
      <c r="F217" s="48">
        <f t="shared" si="19"/>
        <v>0</v>
      </c>
    </row>
    <row r="218" spans="1:6" hidden="1" outlineLevel="1" x14ac:dyDescent="0.3">
      <c r="A218" s="5">
        <f t="shared" si="20"/>
        <v>197</v>
      </c>
      <c r="B218" s="65">
        <f t="shared" si="21"/>
        <v>0</v>
      </c>
      <c r="C218" s="66">
        <f t="shared" si="22"/>
        <v>0</v>
      </c>
      <c r="D218" s="65">
        <f t="shared" si="23"/>
        <v>0</v>
      </c>
      <c r="E218" s="67">
        <f t="shared" si="24"/>
        <v>0</v>
      </c>
      <c r="F218" s="48">
        <f t="shared" si="19"/>
        <v>0</v>
      </c>
    </row>
    <row r="219" spans="1:6" hidden="1" outlineLevel="1" x14ac:dyDescent="0.3">
      <c r="A219" s="5">
        <f t="shared" si="20"/>
        <v>198</v>
      </c>
      <c r="B219" s="65">
        <f t="shared" si="21"/>
        <v>0</v>
      </c>
      <c r="C219" s="66">
        <f t="shared" si="22"/>
        <v>0</v>
      </c>
      <c r="D219" s="65">
        <f t="shared" si="23"/>
        <v>0</v>
      </c>
      <c r="E219" s="67">
        <f t="shared" si="24"/>
        <v>0</v>
      </c>
      <c r="F219" s="48">
        <f t="shared" si="19"/>
        <v>0</v>
      </c>
    </row>
    <row r="220" spans="1:6" hidden="1" outlineLevel="1" x14ac:dyDescent="0.3">
      <c r="A220" s="5">
        <f t="shared" si="20"/>
        <v>199</v>
      </c>
      <c r="B220" s="65">
        <f t="shared" si="21"/>
        <v>0</v>
      </c>
      <c r="C220" s="66">
        <f t="shared" si="22"/>
        <v>0</v>
      </c>
      <c r="D220" s="65">
        <f t="shared" si="23"/>
        <v>0</v>
      </c>
      <c r="E220" s="67">
        <f t="shared" si="24"/>
        <v>0</v>
      </c>
      <c r="F220" s="48">
        <f t="shared" si="19"/>
        <v>0</v>
      </c>
    </row>
    <row r="221" spans="1:6" hidden="1" outlineLevel="1" x14ac:dyDescent="0.3">
      <c r="A221" s="5">
        <f t="shared" si="20"/>
        <v>200</v>
      </c>
      <c r="B221" s="65">
        <f t="shared" si="21"/>
        <v>0</v>
      </c>
      <c r="C221" s="66">
        <f t="shared" si="22"/>
        <v>0</v>
      </c>
      <c r="D221" s="65">
        <f t="shared" si="23"/>
        <v>0</v>
      </c>
      <c r="E221" s="67">
        <f t="shared" si="24"/>
        <v>0</v>
      </c>
      <c r="F221" s="48">
        <f t="shared" si="19"/>
        <v>0</v>
      </c>
    </row>
    <row r="222" spans="1:6" hidden="1" outlineLevel="1" x14ac:dyDescent="0.3">
      <c r="A222" s="5">
        <f t="shared" si="20"/>
        <v>201</v>
      </c>
      <c r="B222" s="65">
        <f t="shared" si="21"/>
        <v>0</v>
      </c>
      <c r="C222" s="66">
        <f t="shared" si="22"/>
        <v>0</v>
      </c>
      <c r="D222" s="65">
        <f t="shared" si="23"/>
        <v>0</v>
      </c>
      <c r="E222" s="67">
        <f t="shared" si="24"/>
        <v>0</v>
      </c>
      <c r="F222" s="48">
        <f t="shared" si="19"/>
        <v>0</v>
      </c>
    </row>
    <row r="223" spans="1:6" hidden="1" outlineLevel="1" x14ac:dyDescent="0.3">
      <c r="A223" s="5">
        <f t="shared" si="20"/>
        <v>202</v>
      </c>
      <c r="B223" s="65">
        <f t="shared" si="21"/>
        <v>0</v>
      </c>
      <c r="C223" s="66">
        <f t="shared" si="22"/>
        <v>0</v>
      </c>
      <c r="D223" s="65">
        <f t="shared" si="23"/>
        <v>0</v>
      </c>
      <c r="E223" s="67">
        <f t="shared" si="24"/>
        <v>0</v>
      </c>
      <c r="F223" s="48">
        <f t="shared" si="19"/>
        <v>0</v>
      </c>
    </row>
    <row r="224" spans="1:6" hidden="1" outlineLevel="1" x14ac:dyDescent="0.3">
      <c r="A224" s="5">
        <f t="shared" si="20"/>
        <v>203</v>
      </c>
      <c r="B224" s="65">
        <f t="shared" si="21"/>
        <v>0</v>
      </c>
      <c r="C224" s="66">
        <f t="shared" si="22"/>
        <v>0</v>
      </c>
      <c r="D224" s="65">
        <f t="shared" si="23"/>
        <v>0</v>
      </c>
      <c r="E224" s="67">
        <f t="shared" si="24"/>
        <v>0</v>
      </c>
      <c r="F224" s="48">
        <f t="shared" si="19"/>
        <v>0</v>
      </c>
    </row>
    <row r="225" spans="1:6" hidden="1" outlineLevel="1" x14ac:dyDescent="0.3">
      <c r="A225" s="5">
        <f t="shared" si="20"/>
        <v>204</v>
      </c>
      <c r="B225" s="65">
        <f t="shared" si="21"/>
        <v>0</v>
      </c>
      <c r="C225" s="66">
        <f t="shared" si="22"/>
        <v>0</v>
      </c>
      <c r="D225" s="65">
        <f t="shared" si="23"/>
        <v>0</v>
      </c>
      <c r="E225" s="67">
        <f t="shared" si="24"/>
        <v>0</v>
      </c>
      <c r="F225" s="48">
        <f t="shared" si="19"/>
        <v>0</v>
      </c>
    </row>
    <row r="226" spans="1:6" hidden="1" outlineLevel="1" x14ac:dyDescent="0.3">
      <c r="A226" s="5">
        <f t="shared" si="20"/>
        <v>205</v>
      </c>
      <c r="B226" s="65">
        <f t="shared" si="21"/>
        <v>0</v>
      </c>
      <c r="C226" s="66">
        <f t="shared" si="22"/>
        <v>0</v>
      </c>
      <c r="D226" s="65">
        <f t="shared" si="23"/>
        <v>0</v>
      </c>
      <c r="E226" s="67">
        <f t="shared" si="24"/>
        <v>0</v>
      </c>
      <c r="F226" s="48">
        <f t="shared" si="19"/>
        <v>0</v>
      </c>
    </row>
    <row r="227" spans="1:6" hidden="1" outlineLevel="1" x14ac:dyDescent="0.3">
      <c r="A227" s="5">
        <f t="shared" si="20"/>
        <v>206</v>
      </c>
      <c r="B227" s="65">
        <f t="shared" si="21"/>
        <v>0</v>
      </c>
      <c r="C227" s="66">
        <f t="shared" si="22"/>
        <v>0</v>
      </c>
      <c r="D227" s="65">
        <f t="shared" si="23"/>
        <v>0</v>
      </c>
      <c r="E227" s="67">
        <f t="shared" si="24"/>
        <v>0</v>
      </c>
      <c r="F227" s="48">
        <f t="shared" si="19"/>
        <v>0</v>
      </c>
    </row>
    <row r="228" spans="1:6" hidden="1" outlineLevel="1" x14ac:dyDescent="0.3">
      <c r="A228" s="5">
        <f t="shared" si="20"/>
        <v>207</v>
      </c>
      <c r="B228" s="65">
        <f t="shared" si="21"/>
        <v>0</v>
      </c>
      <c r="C228" s="66">
        <f t="shared" si="22"/>
        <v>0</v>
      </c>
      <c r="D228" s="65">
        <f t="shared" si="23"/>
        <v>0</v>
      </c>
      <c r="E228" s="67">
        <f t="shared" si="24"/>
        <v>0</v>
      </c>
      <c r="F228" s="48">
        <f t="shared" si="19"/>
        <v>0</v>
      </c>
    </row>
    <row r="229" spans="1:6" hidden="1" outlineLevel="1" x14ac:dyDescent="0.3">
      <c r="A229" s="5">
        <f t="shared" si="20"/>
        <v>208</v>
      </c>
      <c r="B229" s="65">
        <f t="shared" si="21"/>
        <v>0</v>
      </c>
      <c r="C229" s="66">
        <f t="shared" si="22"/>
        <v>0</v>
      </c>
      <c r="D229" s="65">
        <f t="shared" si="23"/>
        <v>0</v>
      </c>
      <c r="E229" s="67">
        <f t="shared" si="24"/>
        <v>0</v>
      </c>
      <c r="F229" s="48">
        <f t="shared" si="19"/>
        <v>0</v>
      </c>
    </row>
    <row r="230" spans="1:6" hidden="1" outlineLevel="1" x14ac:dyDescent="0.3">
      <c r="A230" s="5">
        <f t="shared" si="20"/>
        <v>209</v>
      </c>
      <c r="B230" s="65">
        <f t="shared" si="21"/>
        <v>0</v>
      </c>
      <c r="C230" s="66">
        <f t="shared" si="22"/>
        <v>0</v>
      </c>
      <c r="D230" s="65">
        <f t="shared" si="23"/>
        <v>0</v>
      </c>
      <c r="E230" s="67">
        <f t="shared" si="24"/>
        <v>0</v>
      </c>
      <c r="F230" s="48">
        <f t="shared" si="19"/>
        <v>0</v>
      </c>
    </row>
    <row r="231" spans="1:6" hidden="1" outlineLevel="1" x14ac:dyDescent="0.3">
      <c r="A231" s="5">
        <f t="shared" si="20"/>
        <v>210</v>
      </c>
      <c r="B231" s="65">
        <f t="shared" si="21"/>
        <v>0</v>
      </c>
      <c r="C231" s="66">
        <f t="shared" si="22"/>
        <v>0</v>
      </c>
      <c r="D231" s="65">
        <f t="shared" si="23"/>
        <v>0</v>
      </c>
      <c r="E231" s="67">
        <f t="shared" si="24"/>
        <v>0</v>
      </c>
      <c r="F231" s="48">
        <f t="shared" si="19"/>
        <v>0</v>
      </c>
    </row>
    <row r="232" spans="1:6" hidden="1" outlineLevel="1" x14ac:dyDescent="0.3">
      <c r="A232" s="5">
        <f t="shared" si="20"/>
        <v>211</v>
      </c>
      <c r="B232" s="65">
        <f t="shared" si="21"/>
        <v>0</v>
      </c>
      <c r="C232" s="66">
        <f t="shared" si="22"/>
        <v>0</v>
      </c>
      <c r="D232" s="65">
        <f t="shared" si="23"/>
        <v>0</v>
      </c>
      <c r="E232" s="67">
        <f t="shared" si="24"/>
        <v>0</v>
      </c>
      <c r="F232" s="48">
        <f t="shared" si="19"/>
        <v>0</v>
      </c>
    </row>
    <row r="233" spans="1:6" hidden="1" outlineLevel="1" x14ac:dyDescent="0.3">
      <c r="A233" s="5">
        <f t="shared" si="20"/>
        <v>212</v>
      </c>
      <c r="B233" s="65">
        <f t="shared" si="21"/>
        <v>0</v>
      </c>
      <c r="C233" s="66">
        <f t="shared" si="22"/>
        <v>0</v>
      </c>
      <c r="D233" s="65">
        <f t="shared" si="23"/>
        <v>0</v>
      </c>
      <c r="E233" s="67">
        <f t="shared" si="24"/>
        <v>0</v>
      </c>
      <c r="F233" s="48">
        <f t="shared" si="19"/>
        <v>0</v>
      </c>
    </row>
    <row r="234" spans="1:6" hidden="1" outlineLevel="1" x14ac:dyDescent="0.3">
      <c r="A234" s="5">
        <f t="shared" si="20"/>
        <v>213</v>
      </c>
      <c r="B234" s="65">
        <f t="shared" si="21"/>
        <v>0</v>
      </c>
      <c r="C234" s="66">
        <f t="shared" si="22"/>
        <v>0</v>
      </c>
      <c r="D234" s="65">
        <f t="shared" si="23"/>
        <v>0</v>
      </c>
      <c r="E234" s="67">
        <f t="shared" si="24"/>
        <v>0</v>
      </c>
      <c r="F234" s="48">
        <f t="shared" si="19"/>
        <v>0</v>
      </c>
    </row>
    <row r="235" spans="1:6" hidden="1" outlineLevel="1" x14ac:dyDescent="0.3">
      <c r="A235" s="5">
        <f t="shared" si="20"/>
        <v>214</v>
      </c>
      <c r="B235" s="65">
        <f t="shared" si="21"/>
        <v>0</v>
      </c>
      <c r="C235" s="66">
        <f t="shared" si="22"/>
        <v>0</v>
      </c>
      <c r="D235" s="65">
        <f t="shared" si="23"/>
        <v>0</v>
      </c>
      <c r="E235" s="67">
        <f t="shared" si="24"/>
        <v>0</v>
      </c>
      <c r="F235" s="48">
        <f t="shared" si="19"/>
        <v>0</v>
      </c>
    </row>
    <row r="236" spans="1:6" hidden="1" outlineLevel="1" x14ac:dyDescent="0.3">
      <c r="A236" s="5">
        <f t="shared" si="20"/>
        <v>215</v>
      </c>
      <c r="B236" s="65">
        <f t="shared" si="21"/>
        <v>0</v>
      </c>
      <c r="C236" s="66">
        <f t="shared" si="22"/>
        <v>0</v>
      </c>
      <c r="D236" s="65">
        <f t="shared" si="23"/>
        <v>0</v>
      </c>
      <c r="E236" s="67">
        <f t="shared" si="24"/>
        <v>0</v>
      </c>
      <c r="F236" s="48">
        <f t="shared" si="19"/>
        <v>0</v>
      </c>
    </row>
    <row r="237" spans="1:6" hidden="1" outlineLevel="1" x14ac:dyDescent="0.3">
      <c r="A237" s="5">
        <f t="shared" si="20"/>
        <v>216</v>
      </c>
      <c r="B237" s="65">
        <f t="shared" si="21"/>
        <v>0</v>
      </c>
      <c r="C237" s="66">
        <f t="shared" si="22"/>
        <v>0</v>
      </c>
      <c r="D237" s="65">
        <f t="shared" si="23"/>
        <v>0</v>
      </c>
      <c r="E237" s="67">
        <f t="shared" si="24"/>
        <v>0</v>
      </c>
      <c r="F237" s="48">
        <f t="shared" si="19"/>
        <v>0</v>
      </c>
    </row>
    <row r="238" spans="1:6" hidden="1" outlineLevel="1" x14ac:dyDescent="0.3">
      <c r="A238" s="5">
        <f t="shared" si="20"/>
        <v>217</v>
      </c>
      <c r="B238" s="65">
        <f t="shared" si="21"/>
        <v>0</v>
      </c>
      <c r="C238" s="66">
        <f t="shared" si="22"/>
        <v>0</v>
      </c>
      <c r="D238" s="65">
        <f t="shared" si="23"/>
        <v>0</v>
      </c>
      <c r="E238" s="67">
        <f t="shared" si="24"/>
        <v>0</v>
      </c>
      <c r="F238" s="48">
        <f t="shared" si="19"/>
        <v>0</v>
      </c>
    </row>
    <row r="239" spans="1:6" hidden="1" outlineLevel="1" x14ac:dyDescent="0.3">
      <c r="A239" s="5">
        <f t="shared" si="20"/>
        <v>218</v>
      </c>
      <c r="B239" s="65">
        <f t="shared" si="21"/>
        <v>0</v>
      </c>
      <c r="C239" s="66">
        <f t="shared" si="22"/>
        <v>0</v>
      </c>
      <c r="D239" s="65">
        <f t="shared" si="23"/>
        <v>0</v>
      </c>
      <c r="E239" s="67">
        <f t="shared" si="24"/>
        <v>0</v>
      </c>
      <c r="F239" s="48">
        <f t="shared" si="19"/>
        <v>0</v>
      </c>
    </row>
    <row r="240" spans="1:6" hidden="1" outlineLevel="1" x14ac:dyDescent="0.3">
      <c r="A240" s="5">
        <f t="shared" si="20"/>
        <v>219</v>
      </c>
      <c r="B240" s="65">
        <f t="shared" si="21"/>
        <v>0</v>
      </c>
      <c r="C240" s="66">
        <f t="shared" si="22"/>
        <v>0</v>
      </c>
      <c r="D240" s="65">
        <f t="shared" si="23"/>
        <v>0</v>
      </c>
      <c r="E240" s="67">
        <f t="shared" si="24"/>
        <v>0</v>
      </c>
      <c r="F240" s="48">
        <f t="shared" si="19"/>
        <v>0</v>
      </c>
    </row>
    <row r="241" spans="1:6" hidden="1" outlineLevel="1" x14ac:dyDescent="0.3">
      <c r="A241" s="5">
        <f t="shared" si="20"/>
        <v>220</v>
      </c>
      <c r="B241" s="65">
        <f t="shared" si="21"/>
        <v>0</v>
      </c>
      <c r="C241" s="66">
        <f t="shared" si="22"/>
        <v>0</v>
      </c>
      <c r="D241" s="65">
        <f t="shared" si="23"/>
        <v>0</v>
      </c>
      <c r="E241" s="67">
        <f t="shared" si="24"/>
        <v>0</v>
      </c>
      <c r="F241" s="48">
        <f t="shared" si="19"/>
        <v>0</v>
      </c>
    </row>
    <row r="242" spans="1:6" hidden="1" outlineLevel="1" x14ac:dyDescent="0.3">
      <c r="A242" s="5">
        <f t="shared" si="20"/>
        <v>221</v>
      </c>
      <c r="B242" s="65">
        <f t="shared" si="21"/>
        <v>0</v>
      </c>
      <c r="C242" s="66">
        <f t="shared" si="22"/>
        <v>0</v>
      </c>
      <c r="D242" s="65">
        <f t="shared" si="23"/>
        <v>0</v>
      </c>
      <c r="E242" s="67">
        <f t="shared" si="24"/>
        <v>0</v>
      </c>
      <c r="F242" s="48">
        <f t="shared" si="19"/>
        <v>0</v>
      </c>
    </row>
    <row r="243" spans="1:6" hidden="1" outlineLevel="1" x14ac:dyDescent="0.3">
      <c r="A243" s="5">
        <f t="shared" si="20"/>
        <v>222</v>
      </c>
      <c r="B243" s="65">
        <f t="shared" si="21"/>
        <v>0</v>
      </c>
      <c r="C243" s="66">
        <f t="shared" si="22"/>
        <v>0</v>
      </c>
      <c r="D243" s="65">
        <f t="shared" si="23"/>
        <v>0</v>
      </c>
      <c r="E243" s="67">
        <f t="shared" si="24"/>
        <v>0</v>
      </c>
      <c r="F243" s="48">
        <f t="shared" si="19"/>
        <v>0</v>
      </c>
    </row>
    <row r="244" spans="1:6" hidden="1" outlineLevel="1" x14ac:dyDescent="0.3">
      <c r="A244" s="5">
        <f t="shared" si="20"/>
        <v>223</v>
      </c>
      <c r="B244" s="65">
        <f t="shared" si="21"/>
        <v>0</v>
      </c>
      <c r="C244" s="66">
        <f t="shared" si="22"/>
        <v>0</v>
      </c>
      <c r="D244" s="65">
        <f t="shared" si="23"/>
        <v>0</v>
      </c>
      <c r="E244" s="67">
        <f t="shared" si="24"/>
        <v>0</v>
      </c>
      <c r="F244" s="48">
        <f t="shared" si="19"/>
        <v>0</v>
      </c>
    </row>
    <row r="245" spans="1:6" hidden="1" outlineLevel="1" x14ac:dyDescent="0.3">
      <c r="A245" s="5">
        <f t="shared" si="20"/>
        <v>224</v>
      </c>
      <c r="B245" s="65">
        <f t="shared" si="21"/>
        <v>0</v>
      </c>
      <c r="C245" s="66">
        <f t="shared" si="22"/>
        <v>0</v>
      </c>
      <c r="D245" s="65">
        <f t="shared" si="23"/>
        <v>0</v>
      </c>
      <c r="E245" s="67">
        <f t="shared" si="24"/>
        <v>0</v>
      </c>
      <c r="F245" s="48">
        <f t="shared" si="19"/>
        <v>0</v>
      </c>
    </row>
    <row r="246" spans="1:6" hidden="1" outlineLevel="1" x14ac:dyDescent="0.3">
      <c r="A246" s="5">
        <f t="shared" si="20"/>
        <v>225</v>
      </c>
      <c r="B246" s="65">
        <f t="shared" si="21"/>
        <v>0</v>
      </c>
      <c r="C246" s="66">
        <f t="shared" si="22"/>
        <v>0</v>
      </c>
      <c r="D246" s="65">
        <f t="shared" si="23"/>
        <v>0</v>
      </c>
      <c r="E246" s="67">
        <f t="shared" si="24"/>
        <v>0</v>
      </c>
      <c r="F246" s="48">
        <f t="shared" si="19"/>
        <v>0</v>
      </c>
    </row>
    <row r="247" spans="1:6" hidden="1" outlineLevel="1" x14ac:dyDescent="0.3">
      <c r="A247" s="5">
        <f t="shared" si="20"/>
        <v>226</v>
      </c>
      <c r="B247" s="65">
        <f t="shared" si="21"/>
        <v>0</v>
      </c>
      <c r="C247" s="66">
        <f t="shared" si="22"/>
        <v>0</v>
      </c>
      <c r="D247" s="65">
        <f t="shared" si="23"/>
        <v>0</v>
      </c>
      <c r="E247" s="67">
        <f t="shared" si="24"/>
        <v>0</v>
      </c>
      <c r="F247" s="48">
        <f t="shared" si="19"/>
        <v>0</v>
      </c>
    </row>
    <row r="248" spans="1:6" hidden="1" outlineLevel="1" x14ac:dyDescent="0.3">
      <c r="A248" s="5">
        <f t="shared" si="20"/>
        <v>227</v>
      </c>
      <c r="B248" s="65">
        <f t="shared" si="21"/>
        <v>0</v>
      </c>
      <c r="C248" s="66">
        <f t="shared" si="22"/>
        <v>0</v>
      </c>
      <c r="D248" s="65">
        <f t="shared" si="23"/>
        <v>0</v>
      </c>
      <c r="E248" s="67">
        <f t="shared" si="24"/>
        <v>0</v>
      </c>
      <c r="F248" s="48">
        <f t="shared" si="19"/>
        <v>0</v>
      </c>
    </row>
    <row r="249" spans="1:6" hidden="1" outlineLevel="1" x14ac:dyDescent="0.3">
      <c r="A249" s="5">
        <f t="shared" si="20"/>
        <v>228</v>
      </c>
      <c r="B249" s="65">
        <f t="shared" si="21"/>
        <v>0</v>
      </c>
      <c r="C249" s="66">
        <f t="shared" si="22"/>
        <v>0</v>
      </c>
      <c r="D249" s="65">
        <f t="shared" si="23"/>
        <v>0</v>
      </c>
      <c r="E249" s="67">
        <f t="shared" si="24"/>
        <v>0</v>
      </c>
      <c r="F249" s="48">
        <f t="shared" si="19"/>
        <v>0</v>
      </c>
    </row>
    <row r="250" spans="1:6" hidden="1" outlineLevel="1" x14ac:dyDescent="0.3">
      <c r="A250" s="5">
        <f t="shared" si="20"/>
        <v>229</v>
      </c>
      <c r="B250" s="65">
        <f t="shared" si="21"/>
        <v>0</v>
      </c>
      <c r="C250" s="66">
        <f t="shared" si="22"/>
        <v>0</v>
      </c>
      <c r="D250" s="65">
        <f t="shared" si="23"/>
        <v>0</v>
      </c>
      <c r="E250" s="67">
        <f t="shared" si="24"/>
        <v>0</v>
      </c>
      <c r="F250" s="48">
        <f t="shared" si="19"/>
        <v>0</v>
      </c>
    </row>
    <row r="251" spans="1:6" hidden="1" outlineLevel="1" x14ac:dyDescent="0.3">
      <c r="A251" s="5">
        <f t="shared" si="20"/>
        <v>230</v>
      </c>
      <c r="B251" s="65">
        <f t="shared" si="21"/>
        <v>0</v>
      </c>
      <c r="C251" s="66">
        <f t="shared" si="22"/>
        <v>0</v>
      </c>
      <c r="D251" s="65">
        <f t="shared" si="23"/>
        <v>0</v>
      </c>
      <c r="E251" s="67">
        <f t="shared" si="24"/>
        <v>0</v>
      </c>
      <c r="F251" s="48">
        <f t="shared" si="19"/>
        <v>0</v>
      </c>
    </row>
    <row r="252" spans="1:6" hidden="1" outlineLevel="1" x14ac:dyDescent="0.3">
      <c r="A252" s="5">
        <f t="shared" si="20"/>
        <v>231</v>
      </c>
      <c r="B252" s="65">
        <f t="shared" si="21"/>
        <v>0</v>
      </c>
      <c r="C252" s="66">
        <f t="shared" si="22"/>
        <v>0</v>
      </c>
      <c r="D252" s="65">
        <f t="shared" si="23"/>
        <v>0</v>
      </c>
      <c r="E252" s="67">
        <f t="shared" si="24"/>
        <v>0</v>
      </c>
      <c r="F252" s="48">
        <f t="shared" si="19"/>
        <v>0</v>
      </c>
    </row>
    <row r="253" spans="1:6" hidden="1" outlineLevel="1" x14ac:dyDescent="0.3">
      <c r="A253" s="5">
        <f t="shared" si="20"/>
        <v>232</v>
      </c>
      <c r="B253" s="65">
        <f t="shared" si="21"/>
        <v>0</v>
      </c>
      <c r="C253" s="66">
        <f t="shared" si="22"/>
        <v>0</v>
      </c>
      <c r="D253" s="65">
        <f t="shared" si="23"/>
        <v>0</v>
      </c>
      <c r="E253" s="67">
        <f t="shared" si="24"/>
        <v>0</v>
      </c>
      <c r="F253" s="48">
        <f t="shared" si="19"/>
        <v>0</v>
      </c>
    </row>
    <row r="254" spans="1:6" hidden="1" outlineLevel="1" x14ac:dyDescent="0.3">
      <c r="A254" s="5">
        <f t="shared" si="20"/>
        <v>233</v>
      </c>
      <c r="B254" s="65">
        <f t="shared" si="21"/>
        <v>0</v>
      </c>
      <c r="C254" s="66">
        <f t="shared" si="22"/>
        <v>0</v>
      </c>
      <c r="D254" s="65">
        <f t="shared" si="23"/>
        <v>0</v>
      </c>
      <c r="E254" s="67">
        <f t="shared" si="24"/>
        <v>0</v>
      </c>
      <c r="F254" s="48">
        <f t="shared" si="19"/>
        <v>0</v>
      </c>
    </row>
    <row r="255" spans="1:6" hidden="1" outlineLevel="1" x14ac:dyDescent="0.3">
      <c r="A255" s="5">
        <f t="shared" si="20"/>
        <v>234</v>
      </c>
      <c r="B255" s="65">
        <f t="shared" si="21"/>
        <v>0</v>
      </c>
      <c r="C255" s="66">
        <f t="shared" si="22"/>
        <v>0</v>
      </c>
      <c r="D255" s="65">
        <f t="shared" si="23"/>
        <v>0</v>
      </c>
      <c r="E255" s="67">
        <f t="shared" si="24"/>
        <v>0</v>
      </c>
      <c r="F255" s="48">
        <f t="shared" si="19"/>
        <v>0</v>
      </c>
    </row>
    <row r="256" spans="1:6" hidden="1" outlineLevel="1" x14ac:dyDescent="0.3">
      <c r="A256" s="5">
        <f t="shared" si="20"/>
        <v>235</v>
      </c>
      <c r="B256" s="65">
        <f t="shared" si="21"/>
        <v>0</v>
      </c>
      <c r="C256" s="66">
        <f t="shared" si="22"/>
        <v>0</v>
      </c>
      <c r="D256" s="65">
        <f t="shared" si="23"/>
        <v>0</v>
      </c>
      <c r="E256" s="67">
        <f t="shared" si="24"/>
        <v>0</v>
      </c>
      <c r="F256" s="48">
        <f t="shared" si="19"/>
        <v>0</v>
      </c>
    </row>
    <row r="257" spans="1:6" hidden="1" outlineLevel="1" x14ac:dyDescent="0.3">
      <c r="A257" s="5">
        <f t="shared" si="20"/>
        <v>236</v>
      </c>
      <c r="B257" s="65">
        <f t="shared" si="21"/>
        <v>0</v>
      </c>
      <c r="C257" s="66">
        <f t="shared" si="22"/>
        <v>0</v>
      </c>
      <c r="D257" s="65">
        <f t="shared" si="23"/>
        <v>0</v>
      </c>
      <c r="E257" s="67">
        <f t="shared" si="24"/>
        <v>0</v>
      </c>
      <c r="F257" s="48">
        <f t="shared" si="19"/>
        <v>0</v>
      </c>
    </row>
    <row r="258" spans="1:6" hidden="1" outlineLevel="1" x14ac:dyDescent="0.3">
      <c r="A258" s="5">
        <f t="shared" si="20"/>
        <v>237</v>
      </c>
      <c r="B258" s="65">
        <f t="shared" si="21"/>
        <v>0</v>
      </c>
      <c r="C258" s="66">
        <f t="shared" si="22"/>
        <v>0</v>
      </c>
      <c r="D258" s="65">
        <f t="shared" si="23"/>
        <v>0</v>
      </c>
      <c r="E258" s="67">
        <f t="shared" si="24"/>
        <v>0</v>
      </c>
      <c r="F258" s="48">
        <f t="shared" si="19"/>
        <v>0</v>
      </c>
    </row>
    <row r="259" spans="1:6" hidden="1" outlineLevel="1" x14ac:dyDescent="0.3">
      <c r="A259" s="5">
        <f t="shared" si="20"/>
        <v>238</v>
      </c>
      <c r="B259" s="65">
        <f t="shared" si="21"/>
        <v>0</v>
      </c>
      <c r="C259" s="66">
        <f t="shared" si="22"/>
        <v>0</v>
      </c>
      <c r="D259" s="65">
        <f t="shared" si="23"/>
        <v>0</v>
      </c>
      <c r="E259" s="67">
        <f t="shared" si="24"/>
        <v>0</v>
      </c>
      <c r="F259" s="48">
        <f t="shared" si="19"/>
        <v>0</v>
      </c>
    </row>
    <row r="260" spans="1:6" hidden="1" outlineLevel="1" x14ac:dyDescent="0.3">
      <c r="A260" s="5">
        <f t="shared" si="20"/>
        <v>239</v>
      </c>
      <c r="B260" s="65">
        <f t="shared" si="21"/>
        <v>0</v>
      </c>
      <c r="C260" s="66">
        <f t="shared" si="22"/>
        <v>0</v>
      </c>
      <c r="D260" s="65">
        <f t="shared" si="23"/>
        <v>0</v>
      </c>
      <c r="E260" s="67">
        <f t="shared" si="24"/>
        <v>0</v>
      </c>
      <c r="F260" s="48">
        <f t="shared" si="19"/>
        <v>0</v>
      </c>
    </row>
    <row r="261" spans="1:6" hidden="1" outlineLevel="1" x14ac:dyDescent="0.3">
      <c r="A261" s="5">
        <f t="shared" si="20"/>
        <v>240</v>
      </c>
      <c r="B261" s="65">
        <f t="shared" si="21"/>
        <v>0</v>
      </c>
      <c r="C261" s="66">
        <f t="shared" si="22"/>
        <v>0</v>
      </c>
      <c r="D261" s="65">
        <f t="shared" si="23"/>
        <v>0</v>
      </c>
      <c r="E261" s="67">
        <f t="shared" si="24"/>
        <v>0</v>
      </c>
      <c r="F261" s="48">
        <f t="shared" si="19"/>
        <v>0</v>
      </c>
    </row>
    <row r="262" spans="1:6" hidden="1" outlineLevel="1" x14ac:dyDescent="0.3">
      <c r="A262" s="5">
        <f t="shared" si="20"/>
        <v>241</v>
      </c>
      <c r="B262" s="65">
        <f t="shared" si="21"/>
        <v>0</v>
      </c>
      <c r="C262" s="66">
        <f t="shared" si="22"/>
        <v>0</v>
      </c>
      <c r="D262" s="65">
        <f t="shared" si="23"/>
        <v>0</v>
      </c>
      <c r="E262" s="67">
        <f t="shared" si="24"/>
        <v>0</v>
      </c>
      <c r="F262" s="48">
        <f t="shared" si="19"/>
        <v>0</v>
      </c>
    </row>
    <row r="263" spans="1:6" hidden="1" outlineLevel="1" x14ac:dyDescent="0.3">
      <c r="A263" s="5">
        <f t="shared" si="20"/>
        <v>242</v>
      </c>
      <c r="B263" s="65">
        <f t="shared" si="21"/>
        <v>0</v>
      </c>
      <c r="C263" s="66">
        <f t="shared" si="22"/>
        <v>0</v>
      </c>
      <c r="D263" s="65">
        <f t="shared" si="23"/>
        <v>0</v>
      </c>
      <c r="E263" s="67">
        <f t="shared" si="24"/>
        <v>0</v>
      </c>
      <c r="F263" s="48">
        <f t="shared" si="19"/>
        <v>0</v>
      </c>
    </row>
    <row r="264" spans="1:6" hidden="1" outlineLevel="1" x14ac:dyDescent="0.3">
      <c r="A264" s="5">
        <f t="shared" si="20"/>
        <v>243</v>
      </c>
      <c r="B264" s="65">
        <f t="shared" si="21"/>
        <v>0</v>
      </c>
      <c r="C264" s="66">
        <f t="shared" si="22"/>
        <v>0</v>
      </c>
      <c r="D264" s="65">
        <f t="shared" si="23"/>
        <v>0</v>
      </c>
      <c r="E264" s="67">
        <f t="shared" si="24"/>
        <v>0</v>
      </c>
      <c r="F264" s="48">
        <f t="shared" si="19"/>
        <v>0</v>
      </c>
    </row>
    <row r="265" spans="1:6" hidden="1" outlineLevel="1" x14ac:dyDescent="0.3">
      <c r="A265" s="5">
        <f t="shared" si="20"/>
        <v>244</v>
      </c>
      <c r="B265" s="65">
        <f t="shared" si="21"/>
        <v>0</v>
      </c>
      <c r="C265" s="66">
        <f t="shared" si="22"/>
        <v>0</v>
      </c>
      <c r="D265" s="65">
        <f t="shared" si="23"/>
        <v>0</v>
      </c>
      <c r="E265" s="67">
        <f t="shared" si="24"/>
        <v>0</v>
      </c>
      <c r="F265" s="48">
        <f t="shared" si="19"/>
        <v>0</v>
      </c>
    </row>
    <row r="266" spans="1:6" hidden="1" outlineLevel="1" x14ac:dyDescent="0.3">
      <c r="A266" s="5">
        <f t="shared" si="20"/>
        <v>245</v>
      </c>
      <c r="B266" s="65">
        <f t="shared" si="21"/>
        <v>0</v>
      </c>
      <c r="C266" s="66">
        <f t="shared" si="22"/>
        <v>0</v>
      </c>
      <c r="D266" s="65">
        <f t="shared" si="23"/>
        <v>0</v>
      </c>
      <c r="E266" s="67">
        <f t="shared" si="24"/>
        <v>0</v>
      </c>
      <c r="F266" s="48">
        <f t="shared" si="19"/>
        <v>0</v>
      </c>
    </row>
    <row r="267" spans="1:6" hidden="1" outlineLevel="1" x14ac:dyDescent="0.3">
      <c r="A267" s="5">
        <f t="shared" si="20"/>
        <v>246</v>
      </c>
      <c r="B267" s="65">
        <f t="shared" si="21"/>
        <v>0</v>
      </c>
      <c r="C267" s="66">
        <f t="shared" si="22"/>
        <v>0</v>
      </c>
      <c r="D267" s="65">
        <f t="shared" si="23"/>
        <v>0</v>
      </c>
      <c r="E267" s="67">
        <f t="shared" si="24"/>
        <v>0</v>
      </c>
      <c r="F267" s="48">
        <f t="shared" si="19"/>
        <v>0</v>
      </c>
    </row>
    <row r="268" spans="1:6" hidden="1" outlineLevel="1" x14ac:dyDescent="0.3">
      <c r="A268" s="5">
        <f t="shared" si="20"/>
        <v>247</v>
      </c>
      <c r="B268" s="65">
        <f t="shared" si="21"/>
        <v>0</v>
      </c>
      <c r="C268" s="66">
        <f t="shared" si="22"/>
        <v>0</v>
      </c>
      <c r="D268" s="65">
        <f t="shared" si="23"/>
        <v>0</v>
      </c>
      <c r="E268" s="67">
        <f t="shared" si="24"/>
        <v>0</v>
      </c>
      <c r="F268" s="48">
        <f t="shared" si="19"/>
        <v>0</v>
      </c>
    </row>
    <row r="269" spans="1:6" hidden="1" outlineLevel="1" x14ac:dyDescent="0.3">
      <c r="A269" s="5">
        <f t="shared" si="20"/>
        <v>248</v>
      </c>
      <c r="B269" s="65">
        <f t="shared" si="21"/>
        <v>0</v>
      </c>
      <c r="C269" s="66">
        <f t="shared" si="22"/>
        <v>0</v>
      </c>
      <c r="D269" s="65">
        <f t="shared" si="23"/>
        <v>0</v>
      </c>
      <c r="E269" s="67">
        <f t="shared" si="24"/>
        <v>0</v>
      </c>
      <c r="F269" s="48">
        <f t="shared" si="19"/>
        <v>0</v>
      </c>
    </row>
    <row r="270" spans="1:6" hidden="1" outlineLevel="1" x14ac:dyDescent="0.3">
      <c r="A270" s="5">
        <f t="shared" si="20"/>
        <v>249</v>
      </c>
      <c r="B270" s="65">
        <f t="shared" si="21"/>
        <v>0</v>
      </c>
      <c r="C270" s="66">
        <f t="shared" si="22"/>
        <v>0</v>
      </c>
      <c r="D270" s="65">
        <f t="shared" si="23"/>
        <v>0</v>
      </c>
      <c r="E270" s="67">
        <f t="shared" si="24"/>
        <v>0</v>
      </c>
      <c r="F270" s="48">
        <f t="shared" si="19"/>
        <v>0</v>
      </c>
    </row>
    <row r="271" spans="1:6" hidden="1" outlineLevel="1" x14ac:dyDescent="0.3">
      <c r="A271" s="5">
        <f t="shared" si="20"/>
        <v>250</v>
      </c>
      <c r="B271" s="65">
        <f t="shared" si="21"/>
        <v>0</v>
      </c>
      <c r="C271" s="66">
        <f t="shared" si="22"/>
        <v>0</v>
      </c>
      <c r="D271" s="65">
        <f t="shared" si="23"/>
        <v>0</v>
      </c>
      <c r="E271" s="67">
        <f t="shared" si="24"/>
        <v>0</v>
      </c>
      <c r="F271" s="48">
        <f t="shared" si="19"/>
        <v>0</v>
      </c>
    </row>
    <row r="272" spans="1:6" hidden="1" outlineLevel="1" x14ac:dyDescent="0.3">
      <c r="A272" s="5">
        <f t="shared" si="20"/>
        <v>251</v>
      </c>
      <c r="B272" s="65">
        <f t="shared" si="21"/>
        <v>0</v>
      </c>
      <c r="C272" s="66">
        <f t="shared" si="22"/>
        <v>0</v>
      </c>
      <c r="D272" s="65">
        <f t="shared" si="23"/>
        <v>0</v>
      </c>
      <c r="E272" s="67">
        <f t="shared" si="24"/>
        <v>0</v>
      </c>
      <c r="F272" s="48">
        <f t="shared" si="19"/>
        <v>0</v>
      </c>
    </row>
    <row r="273" spans="1:6" hidden="1" outlineLevel="1" x14ac:dyDescent="0.3">
      <c r="A273" s="5">
        <f t="shared" si="20"/>
        <v>252</v>
      </c>
      <c r="B273" s="65">
        <f t="shared" si="21"/>
        <v>0</v>
      </c>
      <c r="C273" s="66">
        <f t="shared" si="22"/>
        <v>0</v>
      </c>
      <c r="D273" s="65">
        <f t="shared" si="23"/>
        <v>0</v>
      </c>
      <c r="E273" s="67">
        <f t="shared" si="24"/>
        <v>0</v>
      </c>
      <c r="F273" s="48">
        <f t="shared" si="19"/>
        <v>0</v>
      </c>
    </row>
    <row r="274" spans="1:6" hidden="1" outlineLevel="1" x14ac:dyDescent="0.3">
      <c r="A274" s="5">
        <f t="shared" si="20"/>
        <v>253</v>
      </c>
      <c r="B274" s="65">
        <f t="shared" si="21"/>
        <v>0</v>
      </c>
      <c r="C274" s="66">
        <f t="shared" si="22"/>
        <v>0</v>
      </c>
      <c r="D274" s="65">
        <f t="shared" si="23"/>
        <v>0</v>
      </c>
      <c r="E274" s="67">
        <f t="shared" si="24"/>
        <v>0</v>
      </c>
      <c r="F274" s="48">
        <f t="shared" si="19"/>
        <v>0</v>
      </c>
    </row>
    <row r="275" spans="1:6" hidden="1" outlineLevel="1" x14ac:dyDescent="0.3">
      <c r="A275" s="5">
        <f t="shared" si="20"/>
        <v>254</v>
      </c>
      <c r="B275" s="65">
        <f t="shared" si="21"/>
        <v>0</v>
      </c>
      <c r="C275" s="66">
        <f t="shared" si="22"/>
        <v>0</v>
      </c>
      <c r="D275" s="65">
        <f t="shared" si="23"/>
        <v>0</v>
      </c>
      <c r="E275" s="67">
        <f t="shared" si="24"/>
        <v>0</v>
      </c>
      <c r="F275" s="48">
        <f t="shared" si="19"/>
        <v>0</v>
      </c>
    </row>
    <row r="276" spans="1:6" hidden="1" outlineLevel="1" x14ac:dyDescent="0.3">
      <c r="A276" s="5">
        <f t="shared" si="20"/>
        <v>255</v>
      </c>
      <c r="B276" s="65">
        <f t="shared" si="21"/>
        <v>0</v>
      </c>
      <c r="C276" s="66">
        <f t="shared" si="22"/>
        <v>0</v>
      </c>
      <c r="D276" s="65">
        <f t="shared" si="23"/>
        <v>0</v>
      </c>
      <c r="E276" s="67">
        <f t="shared" si="24"/>
        <v>0</v>
      </c>
      <c r="F276" s="48">
        <f t="shared" si="19"/>
        <v>0</v>
      </c>
    </row>
    <row r="277" spans="1:6" hidden="1" outlineLevel="1" x14ac:dyDescent="0.3">
      <c r="A277" s="5">
        <f t="shared" si="20"/>
        <v>256</v>
      </c>
      <c r="B277" s="65">
        <f t="shared" si="21"/>
        <v>0</v>
      </c>
      <c r="C277" s="66">
        <f t="shared" si="22"/>
        <v>0</v>
      </c>
      <c r="D277" s="65">
        <f t="shared" si="23"/>
        <v>0</v>
      </c>
      <c r="E277" s="67">
        <f t="shared" si="24"/>
        <v>0</v>
      </c>
      <c r="F277" s="48">
        <f t="shared" si="19"/>
        <v>0</v>
      </c>
    </row>
    <row r="278" spans="1:6" hidden="1" outlineLevel="1" x14ac:dyDescent="0.3">
      <c r="A278" s="5">
        <f t="shared" si="20"/>
        <v>257</v>
      </c>
      <c r="B278" s="65">
        <f t="shared" si="21"/>
        <v>0</v>
      </c>
      <c r="C278" s="66">
        <f t="shared" si="22"/>
        <v>0</v>
      </c>
      <c r="D278" s="65">
        <f t="shared" si="23"/>
        <v>0</v>
      </c>
      <c r="E278" s="67">
        <f t="shared" si="24"/>
        <v>0</v>
      </c>
      <c r="F278" s="48">
        <f t="shared" ref="F278:F341" si="25">F277+C278</f>
        <v>0</v>
      </c>
    </row>
    <row r="279" spans="1:6" hidden="1" outlineLevel="1" x14ac:dyDescent="0.3">
      <c r="A279" s="5">
        <f t="shared" ref="A279:A313" si="26">A278+1</f>
        <v>258</v>
      </c>
      <c r="B279" s="65">
        <f t="shared" si="21"/>
        <v>0</v>
      </c>
      <c r="C279" s="66">
        <f t="shared" si="22"/>
        <v>0</v>
      </c>
      <c r="D279" s="65">
        <f t="shared" si="23"/>
        <v>0</v>
      </c>
      <c r="E279" s="67">
        <f t="shared" si="24"/>
        <v>0</v>
      </c>
      <c r="F279" s="48">
        <f t="shared" si="25"/>
        <v>0</v>
      </c>
    </row>
    <row r="280" spans="1:6" hidden="1" outlineLevel="1" x14ac:dyDescent="0.3">
      <c r="A280" s="5">
        <f t="shared" si="26"/>
        <v>259</v>
      </c>
      <c r="B280" s="65">
        <f t="shared" ref="B280:B343" si="27">$B$16</f>
        <v>0</v>
      </c>
      <c r="C280" s="66">
        <f t="shared" ref="C280:C343" si="28">B280-D280</f>
        <v>0</v>
      </c>
      <c r="D280" s="65">
        <f t="shared" ref="D280:D343" si="29">-F279*$B$13/12</f>
        <v>0</v>
      </c>
      <c r="E280" s="67">
        <f t="shared" ref="E280:E343" si="30">D280+E279</f>
        <v>0</v>
      </c>
      <c r="F280" s="48">
        <f t="shared" si="25"/>
        <v>0</v>
      </c>
    </row>
    <row r="281" spans="1:6" hidden="1" outlineLevel="1" x14ac:dyDescent="0.3">
      <c r="A281" s="5">
        <f t="shared" si="26"/>
        <v>260</v>
      </c>
      <c r="B281" s="65">
        <f t="shared" si="27"/>
        <v>0</v>
      </c>
      <c r="C281" s="66">
        <f t="shared" si="28"/>
        <v>0</v>
      </c>
      <c r="D281" s="65">
        <f t="shared" si="29"/>
        <v>0</v>
      </c>
      <c r="E281" s="67">
        <f t="shared" si="30"/>
        <v>0</v>
      </c>
      <c r="F281" s="48">
        <f t="shared" si="25"/>
        <v>0</v>
      </c>
    </row>
    <row r="282" spans="1:6" hidden="1" outlineLevel="1" x14ac:dyDescent="0.3">
      <c r="A282" s="5">
        <f t="shared" si="26"/>
        <v>261</v>
      </c>
      <c r="B282" s="65">
        <f t="shared" si="27"/>
        <v>0</v>
      </c>
      <c r="C282" s="66">
        <f t="shared" si="28"/>
        <v>0</v>
      </c>
      <c r="D282" s="65">
        <f t="shared" si="29"/>
        <v>0</v>
      </c>
      <c r="E282" s="67">
        <f t="shared" si="30"/>
        <v>0</v>
      </c>
      <c r="F282" s="48">
        <f t="shared" si="25"/>
        <v>0</v>
      </c>
    </row>
    <row r="283" spans="1:6" hidden="1" outlineLevel="1" x14ac:dyDescent="0.3">
      <c r="A283" s="5">
        <f t="shared" si="26"/>
        <v>262</v>
      </c>
      <c r="B283" s="65">
        <f t="shared" si="27"/>
        <v>0</v>
      </c>
      <c r="C283" s="66">
        <f t="shared" si="28"/>
        <v>0</v>
      </c>
      <c r="D283" s="65">
        <f t="shared" si="29"/>
        <v>0</v>
      </c>
      <c r="E283" s="67">
        <f t="shared" si="30"/>
        <v>0</v>
      </c>
      <c r="F283" s="48">
        <f t="shared" si="25"/>
        <v>0</v>
      </c>
    </row>
    <row r="284" spans="1:6" hidden="1" outlineLevel="1" x14ac:dyDescent="0.3">
      <c r="A284" s="5">
        <f t="shared" si="26"/>
        <v>263</v>
      </c>
      <c r="B284" s="65">
        <f t="shared" si="27"/>
        <v>0</v>
      </c>
      <c r="C284" s="66">
        <f t="shared" si="28"/>
        <v>0</v>
      </c>
      <c r="D284" s="65">
        <f t="shared" si="29"/>
        <v>0</v>
      </c>
      <c r="E284" s="67">
        <f t="shared" si="30"/>
        <v>0</v>
      </c>
      <c r="F284" s="48">
        <f t="shared" si="25"/>
        <v>0</v>
      </c>
    </row>
    <row r="285" spans="1:6" hidden="1" outlineLevel="1" x14ac:dyDescent="0.3">
      <c r="A285" s="5">
        <f t="shared" si="26"/>
        <v>264</v>
      </c>
      <c r="B285" s="65">
        <f t="shared" si="27"/>
        <v>0</v>
      </c>
      <c r="C285" s="66">
        <f t="shared" si="28"/>
        <v>0</v>
      </c>
      <c r="D285" s="65">
        <f t="shared" si="29"/>
        <v>0</v>
      </c>
      <c r="E285" s="67">
        <f t="shared" si="30"/>
        <v>0</v>
      </c>
      <c r="F285" s="48">
        <f t="shared" si="25"/>
        <v>0</v>
      </c>
    </row>
    <row r="286" spans="1:6" hidden="1" outlineLevel="1" x14ac:dyDescent="0.3">
      <c r="A286" s="5">
        <f t="shared" si="26"/>
        <v>265</v>
      </c>
      <c r="B286" s="65">
        <f t="shared" si="27"/>
        <v>0</v>
      </c>
      <c r="C286" s="66">
        <f t="shared" si="28"/>
        <v>0</v>
      </c>
      <c r="D286" s="65">
        <f t="shared" si="29"/>
        <v>0</v>
      </c>
      <c r="E286" s="67">
        <f t="shared" si="30"/>
        <v>0</v>
      </c>
      <c r="F286" s="48">
        <f t="shared" si="25"/>
        <v>0</v>
      </c>
    </row>
    <row r="287" spans="1:6" hidden="1" outlineLevel="1" x14ac:dyDescent="0.3">
      <c r="A287" s="5">
        <f t="shared" si="26"/>
        <v>266</v>
      </c>
      <c r="B287" s="65">
        <f t="shared" si="27"/>
        <v>0</v>
      </c>
      <c r="C287" s="66">
        <f t="shared" si="28"/>
        <v>0</v>
      </c>
      <c r="D287" s="65">
        <f t="shared" si="29"/>
        <v>0</v>
      </c>
      <c r="E287" s="67">
        <f t="shared" si="30"/>
        <v>0</v>
      </c>
      <c r="F287" s="48">
        <f t="shared" si="25"/>
        <v>0</v>
      </c>
    </row>
    <row r="288" spans="1:6" hidden="1" outlineLevel="1" x14ac:dyDescent="0.3">
      <c r="A288" s="5">
        <f t="shared" si="26"/>
        <v>267</v>
      </c>
      <c r="B288" s="65">
        <f t="shared" si="27"/>
        <v>0</v>
      </c>
      <c r="C288" s="66">
        <f t="shared" si="28"/>
        <v>0</v>
      </c>
      <c r="D288" s="65">
        <f t="shared" si="29"/>
        <v>0</v>
      </c>
      <c r="E288" s="67">
        <f t="shared" si="30"/>
        <v>0</v>
      </c>
      <c r="F288" s="48">
        <f t="shared" si="25"/>
        <v>0</v>
      </c>
    </row>
    <row r="289" spans="1:6" hidden="1" outlineLevel="1" x14ac:dyDescent="0.3">
      <c r="A289" s="5">
        <f t="shared" si="26"/>
        <v>268</v>
      </c>
      <c r="B289" s="65">
        <f t="shared" si="27"/>
        <v>0</v>
      </c>
      <c r="C289" s="66">
        <f t="shared" si="28"/>
        <v>0</v>
      </c>
      <c r="D289" s="65">
        <f t="shared" si="29"/>
        <v>0</v>
      </c>
      <c r="E289" s="67">
        <f t="shared" si="30"/>
        <v>0</v>
      </c>
      <c r="F289" s="48">
        <f t="shared" si="25"/>
        <v>0</v>
      </c>
    </row>
    <row r="290" spans="1:6" hidden="1" outlineLevel="1" x14ac:dyDescent="0.3">
      <c r="A290" s="5">
        <f t="shared" si="26"/>
        <v>269</v>
      </c>
      <c r="B290" s="65">
        <f t="shared" si="27"/>
        <v>0</v>
      </c>
      <c r="C290" s="66">
        <f t="shared" si="28"/>
        <v>0</v>
      </c>
      <c r="D290" s="65">
        <f t="shared" si="29"/>
        <v>0</v>
      </c>
      <c r="E290" s="67">
        <f t="shared" si="30"/>
        <v>0</v>
      </c>
      <c r="F290" s="48">
        <f t="shared" si="25"/>
        <v>0</v>
      </c>
    </row>
    <row r="291" spans="1:6" hidden="1" outlineLevel="1" x14ac:dyDescent="0.3">
      <c r="A291" s="5">
        <f t="shared" si="26"/>
        <v>270</v>
      </c>
      <c r="B291" s="65">
        <f t="shared" si="27"/>
        <v>0</v>
      </c>
      <c r="C291" s="66">
        <f t="shared" si="28"/>
        <v>0</v>
      </c>
      <c r="D291" s="65">
        <f t="shared" si="29"/>
        <v>0</v>
      </c>
      <c r="E291" s="67">
        <f t="shared" si="30"/>
        <v>0</v>
      </c>
      <c r="F291" s="48">
        <f t="shared" si="25"/>
        <v>0</v>
      </c>
    </row>
    <row r="292" spans="1:6" hidden="1" outlineLevel="1" x14ac:dyDescent="0.3">
      <c r="A292" s="5">
        <f t="shared" si="26"/>
        <v>271</v>
      </c>
      <c r="B292" s="65">
        <f t="shared" si="27"/>
        <v>0</v>
      </c>
      <c r="C292" s="66">
        <f t="shared" si="28"/>
        <v>0</v>
      </c>
      <c r="D292" s="65">
        <f t="shared" si="29"/>
        <v>0</v>
      </c>
      <c r="E292" s="67">
        <f t="shared" si="30"/>
        <v>0</v>
      </c>
      <c r="F292" s="48">
        <f t="shared" si="25"/>
        <v>0</v>
      </c>
    </row>
    <row r="293" spans="1:6" hidden="1" outlineLevel="1" x14ac:dyDescent="0.3">
      <c r="A293" s="5">
        <f t="shared" si="26"/>
        <v>272</v>
      </c>
      <c r="B293" s="65">
        <f t="shared" si="27"/>
        <v>0</v>
      </c>
      <c r="C293" s="66">
        <f t="shared" si="28"/>
        <v>0</v>
      </c>
      <c r="D293" s="65">
        <f t="shared" si="29"/>
        <v>0</v>
      </c>
      <c r="E293" s="67">
        <f t="shared" si="30"/>
        <v>0</v>
      </c>
      <c r="F293" s="48">
        <f t="shared" si="25"/>
        <v>0</v>
      </c>
    </row>
    <row r="294" spans="1:6" hidden="1" outlineLevel="1" x14ac:dyDescent="0.3">
      <c r="A294" s="5">
        <f t="shared" si="26"/>
        <v>273</v>
      </c>
      <c r="B294" s="65">
        <f t="shared" si="27"/>
        <v>0</v>
      </c>
      <c r="C294" s="66">
        <f t="shared" si="28"/>
        <v>0</v>
      </c>
      <c r="D294" s="65">
        <f t="shared" si="29"/>
        <v>0</v>
      </c>
      <c r="E294" s="67">
        <f t="shared" si="30"/>
        <v>0</v>
      </c>
      <c r="F294" s="48">
        <f t="shared" si="25"/>
        <v>0</v>
      </c>
    </row>
    <row r="295" spans="1:6" hidden="1" outlineLevel="1" x14ac:dyDescent="0.3">
      <c r="A295" s="5">
        <f t="shared" si="26"/>
        <v>274</v>
      </c>
      <c r="B295" s="65">
        <f t="shared" si="27"/>
        <v>0</v>
      </c>
      <c r="C295" s="66">
        <f t="shared" si="28"/>
        <v>0</v>
      </c>
      <c r="D295" s="65">
        <f t="shared" si="29"/>
        <v>0</v>
      </c>
      <c r="E295" s="67">
        <f t="shared" si="30"/>
        <v>0</v>
      </c>
      <c r="F295" s="48">
        <f t="shared" si="25"/>
        <v>0</v>
      </c>
    </row>
    <row r="296" spans="1:6" hidden="1" outlineLevel="1" x14ac:dyDescent="0.3">
      <c r="A296" s="5">
        <f t="shared" si="26"/>
        <v>275</v>
      </c>
      <c r="B296" s="65">
        <f t="shared" si="27"/>
        <v>0</v>
      </c>
      <c r="C296" s="66">
        <f t="shared" si="28"/>
        <v>0</v>
      </c>
      <c r="D296" s="65">
        <f t="shared" si="29"/>
        <v>0</v>
      </c>
      <c r="E296" s="67">
        <f t="shared" si="30"/>
        <v>0</v>
      </c>
      <c r="F296" s="48">
        <f t="shared" si="25"/>
        <v>0</v>
      </c>
    </row>
    <row r="297" spans="1:6" hidden="1" outlineLevel="1" x14ac:dyDescent="0.3">
      <c r="A297" s="5">
        <f t="shared" si="26"/>
        <v>276</v>
      </c>
      <c r="B297" s="65">
        <f t="shared" si="27"/>
        <v>0</v>
      </c>
      <c r="C297" s="66">
        <f t="shared" si="28"/>
        <v>0</v>
      </c>
      <c r="D297" s="65">
        <f t="shared" si="29"/>
        <v>0</v>
      </c>
      <c r="E297" s="67">
        <f t="shared" si="30"/>
        <v>0</v>
      </c>
      <c r="F297" s="48">
        <f t="shared" si="25"/>
        <v>0</v>
      </c>
    </row>
    <row r="298" spans="1:6" hidden="1" outlineLevel="1" x14ac:dyDescent="0.3">
      <c r="A298" s="5">
        <f t="shared" si="26"/>
        <v>277</v>
      </c>
      <c r="B298" s="65">
        <f t="shared" si="27"/>
        <v>0</v>
      </c>
      <c r="C298" s="66">
        <f t="shared" si="28"/>
        <v>0</v>
      </c>
      <c r="D298" s="65">
        <f t="shared" si="29"/>
        <v>0</v>
      </c>
      <c r="E298" s="67">
        <f t="shared" si="30"/>
        <v>0</v>
      </c>
      <c r="F298" s="48">
        <f t="shared" si="25"/>
        <v>0</v>
      </c>
    </row>
    <row r="299" spans="1:6" hidden="1" outlineLevel="1" x14ac:dyDescent="0.3">
      <c r="A299" s="5">
        <f t="shared" si="26"/>
        <v>278</v>
      </c>
      <c r="B299" s="65">
        <f t="shared" si="27"/>
        <v>0</v>
      </c>
      <c r="C299" s="66">
        <f t="shared" si="28"/>
        <v>0</v>
      </c>
      <c r="D299" s="65">
        <f t="shared" si="29"/>
        <v>0</v>
      </c>
      <c r="E299" s="67">
        <f t="shared" si="30"/>
        <v>0</v>
      </c>
      <c r="F299" s="48">
        <f t="shared" si="25"/>
        <v>0</v>
      </c>
    </row>
    <row r="300" spans="1:6" hidden="1" outlineLevel="1" x14ac:dyDescent="0.3">
      <c r="A300" s="5">
        <f t="shared" si="26"/>
        <v>279</v>
      </c>
      <c r="B300" s="65">
        <f t="shared" si="27"/>
        <v>0</v>
      </c>
      <c r="C300" s="66">
        <f t="shared" si="28"/>
        <v>0</v>
      </c>
      <c r="D300" s="65">
        <f t="shared" si="29"/>
        <v>0</v>
      </c>
      <c r="E300" s="67">
        <f t="shared" si="30"/>
        <v>0</v>
      </c>
      <c r="F300" s="48">
        <f t="shared" si="25"/>
        <v>0</v>
      </c>
    </row>
    <row r="301" spans="1:6" hidden="1" outlineLevel="1" x14ac:dyDescent="0.3">
      <c r="A301" s="5">
        <f t="shared" si="26"/>
        <v>280</v>
      </c>
      <c r="B301" s="65">
        <f t="shared" si="27"/>
        <v>0</v>
      </c>
      <c r="C301" s="66">
        <f t="shared" si="28"/>
        <v>0</v>
      </c>
      <c r="D301" s="65">
        <f t="shared" si="29"/>
        <v>0</v>
      </c>
      <c r="E301" s="67">
        <f t="shared" si="30"/>
        <v>0</v>
      </c>
      <c r="F301" s="48">
        <f t="shared" si="25"/>
        <v>0</v>
      </c>
    </row>
    <row r="302" spans="1:6" hidden="1" outlineLevel="1" x14ac:dyDescent="0.3">
      <c r="A302" s="5">
        <f t="shared" si="26"/>
        <v>281</v>
      </c>
      <c r="B302" s="65">
        <f t="shared" si="27"/>
        <v>0</v>
      </c>
      <c r="C302" s="66">
        <f t="shared" si="28"/>
        <v>0</v>
      </c>
      <c r="D302" s="65">
        <f t="shared" si="29"/>
        <v>0</v>
      </c>
      <c r="E302" s="67">
        <f t="shared" si="30"/>
        <v>0</v>
      </c>
      <c r="F302" s="48">
        <f t="shared" si="25"/>
        <v>0</v>
      </c>
    </row>
    <row r="303" spans="1:6" hidden="1" outlineLevel="1" x14ac:dyDescent="0.3">
      <c r="A303" s="5">
        <f t="shared" si="26"/>
        <v>282</v>
      </c>
      <c r="B303" s="65">
        <f t="shared" si="27"/>
        <v>0</v>
      </c>
      <c r="C303" s="66">
        <f t="shared" si="28"/>
        <v>0</v>
      </c>
      <c r="D303" s="65">
        <f t="shared" si="29"/>
        <v>0</v>
      </c>
      <c r="E303" s="67">
        <f t="shared" si="30"/>
        <v>0</v>
      </c>
      <c r="F303" s="48">
        <f t="shared" si="25"/>
        <v>0</v>
      </c>
    </row>
    <row r="304" spans="1:6" hidden="1" outlineLevel="1" x14ac:dyDescent="0.3">
      <c r="A304" s="5">
        <f t="shared" si="26"/>
        <v>283</v>
      </c>
      <c r="B304" s="65">
        <f t="shared" si="27"/>
        <v>0</v>
      </c>
      <c r="C304" s="66">
        <f t="shared" si="28"/>
        <v>0</v>
      </c>
      <c r="D304" s="65">
        <f t="shared" si="29"/>
        <v>0</v>
      </c>
      <c r="E304" s="67">
        <f t="shared" si="30"/>
        <v>0</v>
      </c>
      <c r="F304" s="48">
        <f t="shared" si="25"/>
        <v>0</v>
      </c>
    </row>
    <row r="305" spans="1:6" hidden="1" outlineLevel="1" x14ac:dyDescent="0.3">
      <c r="A305" s="5">
        <f t="shared" si="26"/>
        <v>284</v>
      </c>
      <c r="B305" s="65">
        <f t="shared" si="27"/>
        <v>0</v>
      </c>
      <c r="C305" s="66">
        <f t="shared" si="28"/>
        <v>0</v>
      </c>
      <c r="D305" s="65">
        <f t="shared" si="29"/>
        <v>0</v>
      </c>
      <c r="E305" s="67">
        <f t="shared" si="30"/>
        <v>0</v>
      </c>
      <c r="F305" s="48">
        <f t="shared" si="25"/>
        <v>0</v>
      </c>
    </row>
    <row r="306" spans="1:6" hidden="1" outlineLevel="1" x14ac:dyDescent="0.3">
      <c r="A306" s="5">
        <f t="shared" si="26"/>
        <v>285</v>
      </c>
      <c r="B306" s="65">
        <f t="shared" si="27"/>
        <v>0</v>
      </c>
      <c r="C306" s="66">
        <f t="shared" si="28"/>
        <v>0</v>
      </c>
      <c r="D306" s="65">
        <f t="shared" si="29"/>
        <v>0</v>
      </c>
      <c r="E306" s="67">
        <f t="shared" si="30"/>
        <v>0</v>
      </c>
      <c r="F306" s="48">
        <f t="shared" si="25"/>
        <v>0</v>
      </c>
    </row>
    <row r="307" spans="1:6" hidden="1" outlineLevel="1" x14ac:dyDescent="0.3">
      <c r="A307" s="5">
        <f t="shared" si="26"/>
        <v>286</v>
      </c>
      <c r="B307" s="65">
        <f t="shared" si="27"/>
        <v>0</v>
      </c>
      <c r="C307" s="66">
        <f t="shared" si="28"/>
        <v>0</v>
      </c>
      <c r="D307" s="65">
        <f t="shared" si="29"/>
        <v>0</v>
      </c>
      <c r="E307" s="67">
        <f t="shared" si="30"/>
        <v>0</v>
      </c>
      <c r="F307" s="48">
        <f t="shared" si="25"/>
        <v>0</v>
      </c>
    </row>
    <row r="308" spans="1:6" hidden="1" outlineLevel="1" x14ac:dyDescent="0.3">
      <c r="A308" s="5">
        <f t="shared" si="26"/>
        <v>287</v>
      </c>
      <c r="B308" s="65">
        <f t="shared" si="27"/>
        <v>0</v>
      </c>
      <c r="C308" s="66">
        <f t="shared" si="28"/>
        <v>0</v>
      </c>
      <c r="D308" s="65">
        <f t="shared" si="29"/>
        <v>0</v>
      </c>
      <c r="E308" s="67">
        <f t="shared" si="30"/>
        <v>0</v>
      </c>
      <c r="F308" s="48">
        <f t="shared" si="25"/>
        <v>0</v>
      </c>
    </row>
    <row r="309" spans="1:6" hidden="1" outlineLevel="1" x14ac:dyDescent="0.3">
      <c r="A309" s="5">
        <f t="shared" si="26"/>
        <v>288</v>
      </c>
      <c r="B309" s="65">
        <f t="shared" si="27"/>
        <v>0</v>
      </c>
      <c r="C309" s="66">
        <f t="shared" si="28"/>
        <v>0</v>
      </c>
      <c r="D309" s="65">
        <f t="shared" si="29"/>
        <v>0</v>
      </c>
      <c r="E309" s="67">
        <f t="shared" si="30"/>
        <v>0</v>
      </c>
      <c r="F309" s="48">
        <f t="shared" si="25"/>
        <v>0</v>
      </c>
    </row>
    <row r="310" spans="1:6" hidden="1" outlineLevel="1" x14ac:dyDescent="0.3">
      <c r="A310" s="5">
        <f t="shared" si="26"/>
        <v>289</v>
      </c>
      <c r="B310" s="65">
        <f t="shared" si="27"/>
        <v>0</v>
      </c>
      <c r="C310" s="66">
        <f t="shared" si="28"/>
        <v>0</v>
      </c>
      <c r="D310" s="65">
        <f t="shared" si="29"/>
        <v>0</v>
      </c>
      <c r="E310" s="67">
        <f t="shared" si="30"/>
        <v>0</v>
      </c>
      <c r="F310" s="48">
        <f t="shared" si="25"/>
        <v>0</v>
      </c>
    </row>
    <row r="311" spans="1:6" hidden="1" outlineLevel="1" x14ac:dyDescent="0.3">
      <c r="A311" s="5">
        <f t="shared" si="26"/>
        <v>290</v>
      </c>
      <c r="B311" s="65">
        <f t="shared" si="27"/>
        <v>0</v>
      </c>
      <c r="C311" s="66">
        <f t="shared" si="28"/>
        <v>0</v>
      </c>
      <c r="D311" s="65">
        <f t="shared" si="29"/>
        <v>0</v>
      </c>
      <c r="E311" s="67">
        <f t="shared" si="30"/>
        <v>0</v>
      </c>
      <c r="F311" s="48">
        <f t="shared" si="25"/>
        <v>0</v>
      </c>
    </row>
    <row r="312" spans="1:6" hidden="1" outlineLevel="1" x14ac:dyDescent="0.3">
      <c r="A312" s="5">
        <f t="shared" si="26"/>
        <v>291</v>
      </c>
      <c r="B312" s="65">
        <f t="shared" si="27"/>
        <v>0</v>
      </c>
      <c r="C312" s="66">
        <f t="shared" si="28"/>
        <v>0</v>
      </c>
      <c r="D312" s="65">
        <f t="shared" si="29"/>
        <v>0</v>
      </c>
      <c r="E312" s="67">
        <f t="shared" si="30"/>
        <v>0</v>
      </c>
      <c r="F312" s="48">
        <f t="shared" si="25"/>
        <v>0</v>
      </c>
    </row>
    <row r="313" spans="1:6" hidden="1" outlineLevel="1" x14ac:dyDescent="0.3">
      <c r="A313" s="5">
        <f t="shared" si="26"/>
        <v>292</v>
      </c>
      <c r="B313" s="65">
        <f t="shared" si="27"/>
        <v>0</v>
      </c>
      <c r="C313" s="66">
        <f t="shared" si="28"/>
        <v>0</v>
      </c>
      <c r="D313" s="65">
        <f t="shared" si="29"/>
        <v>0</v>
      </c>
      <c r="E313" s="67">
        <f t="shared" si="30"/>
        <v>0</v>
      </c>
      <c r="F313" s="48">
        <f t="shared" si="25"/>
        <v>0</v>
      </c>
    </row>
    <row r="314" spans="1:6" hidden="1" outlineLevel="1" x14ac:dyDescent="0.3">
      <c r="A314" s="5">
        <f>A313+1</f>
        <v>293</v>
      </c>
      <c r="B314" s="65">
        <f t="shared" si="27"/>
        <v>0</v>
      </c>
      <c r="C314" s="66">
        <f t="shared" si="28"/>
        <v>0</v>
      </c>
      <c r="D314" s="65">
        <f t="shared" si="29"/>
        <v>0</v>
      </c>
      <c r="E314" s="67">
        <f t="shared" si="30"/>
        <v>0</v>
      </c>
      <c r="F314" s="48">
        <f t="shared" si="25"/>
        <v>0</v>
      </c>
    </row>
    <row r="315" spans="1:6" hidden="1" outlineLevel="1" x14ac:dyDescent="0.3">
      <c r="A315" s="5">
        <f t="shared" ref="A315:A340" si="31">A314+1</f>
        <v>294</v>
      </c>
      <c r="B315" s="65">
        <f t="shared" si="27"/>
        <v>0</v>
      </c>
      <c r="C315" s="66">
        <f t="shared" si="28"/>
        <v>0</v>
      </c>
      <c r="D315" s="65">
        <f t="shared" si="29"/>
        <v>0</v>
      </c>
      <c r="E315" s="67">
        <f t="shared" si="30"/>
        <v>0</v>
      </c>
      <c r="F315" s="48">
        <f t="shared" si="25"/>
        <v>0</v>
      </c>
    </row>
    <row r="316" spans="1:6" hidden="1" outlineLevel="1" x14ac:dyDescent="0.3">
      <c r="A316" s="5">
        <f t="shared" si="31"/>
        <v>295</v>
      </c>
      <c r="B316" s="65">
        <f t="shared" si="27"/>
        <v>0</v>
      </c>
      <c r="C316" s="66">
        <f t="shared" si="28"/>
        <v>0</v>
      </c>
      <c r="D316" s="65">
        <f t="shared" si="29"/>
        <v>0</v>
      </c>
      <c r="E316" s="67">
        <f t="shared" si="30"/>
        <v>0</v>
      </c>
      <c r="F316" s="48">
        <f t="shared" si="25"/>
        <v>0</v>
      </c>
    </row>
    <row r="317" spans="1:6" hidden="1" outlineLevel="1" x14ac:dyDescent="0.3">
      <c r="A317" s="5">
        <f t="shared" si="31"/>
        <v>296</v>
      </c>
      <c r="B317" s="65">
        <f t="shared" si="27"/>
        <v>0</v>
      </c>
      <c r="C317" s="66">
        <f t="shared" si="28"/>
        <v>0</v>
      </c>
      <c r="D317" s="65">
        <f t="shared" si="29"/>
        <v>0</v>
      </c>
      <c r="E317" s="67">
        <f t="shared" si="30"/>
        <v>0</v>
      </c>
      <c r="F317" s="48">
        <f t="shared" si="25"/>
        <v>0</v>
      </c>
    </row>
    <row r="318" spans="1:6" hidden="1" outlineLevel="1" x14ac:dyDescent="0.3">
      <c r="A318" s="5">
        <f t="shared" si="31"/>
        <v>297</v>
      </c>
      <c r="B318" s="65">
        <f t="shared" si="27"/>
        <v>0</v>
      </c>
      <c r="C318" s="66">
        <f t="shared" si="28"/>
        <v>0</v>
      </c>
      <c r="D318" s="65">
        <f t="shared" si="29"/>
        <v>0</v>
      </c>
      <c r="E318" s="67">
        <f t="shared" si="30"/>
        <v>0</v>
      </c>
      <c r="F318" s="48">
        <f t="shared" si="25"/>
        <v>0</v>
      </c>
    </row>
    <row r="319" spans="1:6" hidden="1" outlineLevel="1" x14ac:dyDescent="0.3">
      <c r="A319" s="5">
        <f t="shared" si="31"/>
        <v>298</v>
      </c>
      <c r="B319" s="65">
        <f t="shared" si="27"/>
        <v>0</v>
      </c>
      <c r="C319" s="66">
        <f t="shared" si="28"/>
        <v>0</v>
      </c>
      <c r="D319" s="65">
        <f t="shared" si="29"/>
        <v>0</v>
      </c>
      <c r="E319" s="67">
        <f t="shared" si="30"/>
        <v>0</v>
      </c>
      <c r="F319" s="48">
        <f t="shared" si="25"/>
        <v>0</v>
      </c>
    </row>
    <row r="320" spans="1:6" hidden="1" outlineLevel="1" x14ac:dyDescent="0.3">
      <c r="A320" s="5">
        <f t="shared" si="31"/>
        <v>299</v>
      </c>
      <c r="B320" s="65">
        <f t="shared" si="27"/>
        <v>0</v>
      </c>
      <c r="C320" s="66">
        <f t="shared" si="28"/>
        <v>0</v>
      </c>
      <c r="D320" s="65">
        <f t="shared" si="29"/>
        <v>0</v>
      </c>
      <c r="E320" s="67">
        <f t="shared" si="30"/>
        <v>0</v>
      </c>
      <c r="F320" s="48">
        <f t="shared" si="25"/>
        <v>0</v>
      </c>
    </row>
    <row r="321" spans="1:6" hidden="1" outlineLevel="1" x14ac:dyDescent="0.3">
      <c r="A321" s="5">
        <f t="shared" si="31"/>
        <v>300</v>
      </c>
      <c r="B321" s="65">
        <f t="shared" si="27"/>
        <v>0</v>
      </c>
      <c r="C321" s="66">
        <f t="shared" si="28"/>
        <v>0</v>
      </c>
      <c r="D321" s="65">
        <f t="shared" si="29"/>
        <v>0</v>
      </c>
      <c r="E321" s="67">
        <f t="shared" si="30"/>
        <v>0</v>
      </c>
      <c r="F321" s="48">
        <f t="shared" si="25"/>
        <v>0</v>
      </c>
    </row>
    <row r="322" spans="1:6" hidden="1" outlineLevel="1" x14ac:dyDescent="0.3">
      <c r="A322" s="5">
        <f t="shared" si="31"/>
        <v>301</v>
      </c>
      <c r="B322" s="65">
        <f t="shared" si="27"/>
        <v>0</v>
      </c>
      <c r="C322" s="66">
        <f t="shared" si="28"/>
        <v>0</v>
      </c>
      <c r="D322" s="65">
        <f t="shared" si="29"/>
        <v>0</v>
      </c>
      <c r="E322" s="67">
        <f t="shared" si="30"/>
        <v>0</v>
      </c>
      <c r="F322" s="48">
        <f t="shared" si="25"/>
        <v>0</v>
      </c>
    </row>
    <row r="323" spans="1:6" hidden="1" outlineLevel="1" x14ac:dyDescent="0.3">
      <c r="A323" s="5">
        <f t="shared" si="31"/>
        <v>302</v>
      </c>
      <c r="B323" s="65">
        <f t="shared" si="27"/>
        <v>0</v>
      </c>
      <c r="C323" s="66">
        <f t="shared" si="28"/>
        <v>0</v>
      </c>
      <c r="D323" s="65">
        <f t="shared" si="29"/>
        <v>0</v>
      </c>
      <c r="E323" s="67">
        <f t="shared" si="30"/>
        <v>0</v>
      </c>
      <c r="F323" s="48">
        <f t="shared" si="25"/>
        <v>0</v>
      </c>
    </row>
    <row r="324" spans="1:6" hidden="1" outlineLevel="1" x14ac:dyDescent="0.3">
      <c r="A324" s="5">
        <f t="shared" si="31"/>
        <v>303</v>
      </c>
      <c r="B324" s="65">
        <f t="shared" si="27"/>
        <v>0</v>
      </c>
      <c r="C324" s="66">
        <f t="shared" si="28"/>
        <v>0</v>
      </c>
      <c r="D324" s="65">
        <f t="shared" si="29"/>
        <v>0</v>
      </c>
      <c r="E324" s="67">
        <f t="shared" si="30"/>
        <v>0</v>
      </c>
      <c r="F324" s="48">
        <f t="shared" si="25"/>
        <v>0</v>
      </c>
    </row>
    <row r="325" spans="1:6" hidden="1" outlineLevel="1" x14ac:dyDescent="0.3">
      <c r="A325" s="5">
        <f t="shared" si="31"/>
        <v>304</v>
      </c>
      <c r="B325" s="65">
        <f t="shared" si="27"/>
        <v>0</v>
      </c>
      <c r="C325" s="66">
        <f t="shared" si="28"/>
        <v>0</v>
      </c>
      <c r="D325" s="65">
        <f t="shared" si="29"/>
        <v>0</v>
      </c>
      <c r="E325" s="67">
        <f t="shared" si="30"/>
        <v>0</v>
      </c>
      <c r="F325" s="48">
        <f t="shared" si="25"/>
        <v>0</v>
      </c>
    </row>
    <row r="326" spans="1:6" hidden="1" outlineLevel="1" x14ac:dyDescent="0.3">
      <c r="A326" s="5">
        <f t="shared" si="31"/>
        <v>305</v>
      </c>
      <c r="B326" s="65">
        <f t="shared" si="27"/>
        <v>0</v>
      </c>
      <c r="C326" s="66">
        <f t="shared" si="28"/>
        <v>0</v>
      </c>
      <c r="D326" s="65">
        <f t="shared" si="29"/>
        <v>0</v>
      </c>
      <c r="E326" s="67">
        <f t="shared" si="30"/>
        <v>0</v>
      </c>
      <c r="F326" s="48">
        <f t="shared" si="25"/>
        <v>0</v>
      </c>
    </row>
    <row r="327" spans="1:6" hidden="1" outlineLevel="1" x14ac:dyDescent="0.3">
      <c r="A327" s="5">
        <f t="shared" si="31"/>
        <v>306</v>
      </c>
      <c r="B327" s="65">
        <f t="shared" si="27"/>
        <v>0</v>
      </c>
      <c r="C327" s="66">
        <f t="shared" si="28"/>
        <v>0</v>
      </c>
      <c r="D327" s="65">
        <f t="shared" si="29"/>
        <v>0</v>
      </c>
      <c r="E327" s="67">
        <f t="shared" si="30"/>
        <v>0</v>
      </c>
      <c r="F327" s="48">
        <f t="shared" si="25"/>
        <v>0</v>
      </c>
    </row>
    <row r="328" spans="1:6" hidden="1" outlineLevel="1" x14ac:dyDescent="0.3">
      <c r="A328" s="5">
        <f t="shared" si="31"/>
        <v>307</v>
      </c>
      <c r="B328" s="65">
        <f t="shared" si="27"/>
        <v>0</v>
      </c>
      <c r="C328" s="66">
        <f t="shared" si="28"/>
        <v>0</v>
      </c>
      <c r="D328" s="65">
        <f t="shared" si="29"/>
        <v>0</v>
      </c>
      <c r="E328" s="67">
        <f t="shared" si="30"/>
        <v>0</v>
      </c>
      <c r="F328" s="48">
        <f t="shared" si="25"/>
        <v>0</v>
      </c>
    </row>
    <row r="329" spans="1:6" hidden="1" outlineLevel="1" x14ac:dyDescent="0.3">
      <c r="A329" s="5">
        <f t="shared" si="31"/>
        <v>308</v>
      </c>
      <c r="B329" s="65">
        <f t="shared" si="27"/>
        <v>0</v>
      </c>
      <c r="C329" s="66">
        <f t="shared" si="28"/>
        <v>0</v>
      </c>
      <c r="D329" s="65">
        <f t="shared" si="29"/>
        <v>0</v>
      </c>
      <c r="E329" s="67">
        <f t="shared" si="30"/>
        <v>0</v>
      </c>
      <c r="F329" s="48">
        <f t="shared" si="25"/>
        <v>0</v>
      </c>
    </row>
    <row r="330" spans="1:6" hidden="1" outlineLevel="1" x14ac:dyDescent="0.3">
      <c r="A330" s="5">
        <f t="shared" si="31"/>
        <v>309</v>
      </c>
      <c r="B330" s="65">
        <f t="shared" si="27"/>
        <v>0</v>
      </c>
      <c r="C330" s="66">
        <f t="shared" si="28"/>
        <v>0</v>
      </c>
      <c r="D330" s="65">
        <f t="shared" si="29"/>
        <v>0</v>
      </c>
      <c r="E330" s="67">
        <f t="shared" si="30"/>
        <v>0</v>
      </c>
      <c r="F330" s="48">
        <f t="shared" si="25"/>
        <v>0</v>
      </c>
    </row>
    <row r="331" spans="1:6" hidden="1" outlineLevel="1" x14ac:dyDescent="0.3">
      <c r="A331" s="5">
        <f t="shared" si="31"/>
        <v>310</v>
      </c>
      <c r="B331" s="65">
        <f t="shared" si="27"/>
        <v>0</v>
      </c>
      <c r="C331" s="66">
        <f t="shared" si="28"/>
        <v>0</v>
      </c>
      <c r="D331" s="65">
        <f t="shared" si="29"/>
        <v>0</v>
      </c>
      <c r="E331" s="67">
        <f t="shared" si="30"/>
        <v>0</v>
      </c>
      <c r="F331" s="48">
        <f t="shared" si="25"/>
        <v>0</v>
      </c>
    </row>
    <row r="332" spans="1:6" hidden="1" outlineLevel="1" x14ac:dyDescent="0.3">
      <c r="A332" s="5">
        <f t="shared" si="31"/>
        <v>311</v>
      </c>
      <c r="B332" s="65">
        <f t="shared" si="27"/>
        <v>0</v>
      </c>
      <c r="C332" s="66">
        <f t="shared" si="28"/>
        <v>0</v>
      </c>
      <c r="D332" s="65">
        <f t="shared" si="29"/>
        <v>0</v>
      </c>
      <c r="E332" s="67">
        <f t="shared" si="30"/>
        <v>0</v>
      </c>
      <c r="F332" s="48">
        <f t="shared" si="25"/>
        <v>0</v>
      </c>
    </row>
    <row r="333" spans="1:6" hidden="1" outlineLevel="1" x14ac:dyDescent="0.3">
      <c r="A333" s="5">
        <f t="shared" si="31"/>
        <v>312</v>
      </c>
      <c r="B333" s="65">
        <f t="shared" si="27"/>
        <v>0</v>
      </c>
      <c r="C333" s="66">
        <f t="shared" si="28"/>
        <v>0</v>
      </c>
      <c r="D333" s="65">
        <f t="shared" si="29"/>
        <v>0</v>
      </c>
      <c r="E333" s="67">
        <f t="shared" si="30"/>
        <v>0</v>
      </c>
      <c r="F333" s="48">
        <f t="shared" si="25"/>
        <v>0</v>
      </c>
    </row>
    <row r="334" spans="1:6" hidden="1" outlineLevel="1" x14ac:dyDescent="0.3">
      <c r="A334" s="5">
        <f t="shared" si="31"/>
        <v>313</v>
      </c>
      <c r="B334" s="65">
        <f t="shared" si="27"/>
        <v>0</v>
      </c>
      <c r="C334" s="66">
        <f t="shared" si="28"/>
        <v>0</v>
      </c>
      <c r="D334" s="65">
        <f t="shared" si="29"/>
        <v>0</v>
      </c>
      <c r="E334" s="67">
        <f t="shared" si="30"/>
        <v>0</v>
      </c>
      <c r="F334" s="48">
        <f t="shared" si="25"/>
        <v>0</v>
      </c>
    </row>
    <row r="335" spans="1:6" hidden="1" outlineLevel="1" x14ac:dyDescent="0.3">
      <c r="A335" s="5">
        <f t="shared" si="31"/>
        <v>314</v>
      </c>
      <c r="B335" s="65">
        <f t="shared" si="27"/>
        <v>0</v>
      </c>
      <c r="C335" s="66">
        <f t="shared" si="28"/>
        <v>0</v>
      </c>
      <c r="D335" s="65">
        <f t="shared" si="29"/>
        <v>0</v>
      </c>
      <c r="E335" s="67">
        <f t="shared" si="30"/>
        <v>0</v>
      </c>
      <c r="F335" s="48">
        <f t="shared" si="25"/>
        <v>0</v>
      </c>
    </row>
    <row r="336" spans="1:6" hidden="1" outlineLevel="1" x14ac:dyDescent="0.3">
      <c r="A336" s="5">
        <f t="shared" si="31"/>
        <v>315</v>
      </c>
      <c r="B336" s="65">
        <f t="shared" si="27"/>
        <v>0</v>
      </c>
      <c r="C336" s="66">
        <f t="shared" si="28"/>
        <v>0</v>
      </c>
      <c r="D336" s="65">
        <f t="shared" si="29"/>
        <v>0</v>
      </c>
      <c r="E336" s="67">
        <f t="shared" si="30"/>
        <v>0</v>
      </c>
      <c r="F336" s="48">
        <f t="shared" si="25"/>
        <v>0</v>
      </c>
    </row>
    <row r="337" spans="1:6" hidden="1" outlineLevel="1" x14ac:dyDescent="0.3">
      <c r="A337" s="5">
        <f t="shared" si="31"/>
        <v>316</v>
      </c>
      <c r="B337" s="65">
        <f t="shared" si="27"/>
        <v>0</v>
      </c>
      <c r="C337" s="66">
        <f t="shared" si="28"/>
        <v>0</v>
      </c>
      <c r="D337" s="65">
        <f t="shared" si="29"/>
        <v>0</v>
      </c>
      <c r="E337" s="67">
        <f t="shared" si="30"/>
        <v>0</v>
      </c>
      <c r="F337" s="48">
        <f t="shared" si="25"/>
        <v>0</v>
      </c>
    </row>
    <row r="338" spans="1:6" hidden="1" outlineLevel="1" x14ac:dyDescent="0.3">
      <c r="A338" s="5">
        <f t="shared" si="31"/>
        <v>317</v>
      </c>
      <c r="B338" s="65">
        <f t="shared" si="27"/>
        <v>0</v>
      </c>
      <c r="C338" s="66">
        <f t="shared" si="28"/>
        <v>0</v>
      </c>
      <c r="D338" s="65">
        <f t="shared" si="29"/>
        <v>0</v>
      </c>
      <c r="E338" s="67">
        <f t="shared" si="30"/>
        <v>0</v>
      </c>
      <c r="F338" s="48">
        <f t="shared" si="25"/>
        <v>0</v>
      </c>
    </row>
    <row r="339" spans="1:6" hidden="1" outlineLevel="1" x14ac:dyDescent="0.3">
      <c r="A339" s="5">
        <f t="shared" si="31"/>
        <v>318</v>
      </c>
      <c r="B339" s="65">
        <f t="shared" si="27"/>
        <v>0</v>
      </c>
      <c r="C339" s="66">
        <f t="shared" si="28"/>
        <v>0</v>
      </c>
      <c r="D339" s="65">
        <f t="shared" si="29"/>
        <v>0</v>
      </c>
      <c r="E339" s="67">
        <f t="shared" si="30"/>
        <v>0</v>
      </c>
      <c r="F339" s="48">
        <f t="shared" si="25"/>
        <v>0</v>
      </c>
    </row>
    <row r="340" spans="1:6" hidden="1" outlineLevel="1" x14ac:dyDescent="0.3">
      <c r="A340" s="5">
        <f t="shared" si="31"/>
        <v>319</v>
      </c>
      <c r="B340" s="65">
        <f t="shared" si="27"/>
        <v>0</v>
      </c>
      <c r="C340" s="66">
        <f t="shared" si="28"/>
        <v>0</v>
      </c>
      <c r="D340" s="65">
        <f t="shared" si="29"/>
        <v>0</v>
      </c>
      <c r="E340" s="67">
        <f t="shared" si="30"/>
        <v>0</v>
      </c>
      <c r="F340" s="48">
        <f t="shared" si="25"/>
        <v>0</v>
      </c>
    </row>
    <row r="341" spans="1:6" hidden="1" outlineLevel="1" x14ac:dyDescent="0.3">
      <c r="A341" s="5">
        <f>A340+1</f>
        <v>320</v>
      </c>
      <c r="B341" s="65">
        <f t="shared" si="27"/>
        <v>0</v>
      </c>
      <c r="C341" s="66">
        <f t="shared" si="28"/>
        <v>0</v>
      </c>
      <c r="D341" s="65">
        <f t="shared" si="29"/>
        <v>0</v>
      </c>
      <c r="E341" s="67">
        <f t="shared" si="30"/>
        <v>0</v>
      </c>
      <c r="F341" s="48">
        <f t="shared" si="25"/>
        <v>0</v>
      </c>
    </row>
    <row r="342" spans="1:6" hidden="1" outlineLevel="1" x14ac:dyDescent="0.3">
      <c r="A342" s="5">
        <f t="shared" ref="A342:A355" si="32">A341+1</f>
        <v>321</v>
      </c>
      <c r="B342" s="65">
        <f t="shared" si="27"/>
        <v>0</v>
      </c>
      <c r="C342" s="66">
        <f t="shared" si="28"/>
        <v>0</v>
      </c>
      <c r="D342" s="65">
        <f t="shared" si="29"/>
        <v>0</v>
      </c>
      <c r="E342" s="67">
        <f t="shared" si="30"/>
        <v>0</v>
      </c>
      <c r="F342" s="48">
        <f t="shared" ref="F342:F381" si="33">F341+C342</f>
        <v>0</v>
      </c>
    </row>
    <row r="343" spans="1:6" hidden="1" outlineLevel="1" x14ac:dyDescent="0.3">
      <c r="A343" s="5">
        <f t="shared" si="32"/>
        <v>322</v>
      </c>
      <c r="B343" s="65">
        <f t="shared" si="27"/>
        <v>0</v>
      </c>
      <c r="C343" s="66">
        <f t="shared" si="28"/>
        <v>0</v>
      </c>
      <c r="D343" s="65">
        <f t="shared" si="29"/>
        <v>0</v>
      </c>
      <c r="E343" s="67">
        <f t="shared" si="30"/>
        <v>0</v>
      </c>
      <c r="F343" s="48">
        <f t="shared" si="33"/>
        <v>0</v>
      </c>
    </row>
    <row r="344" spans="1:6" hidden="1" outlineLevel="1" x14ac:dyDescent="0.3">
      <c r="A344" s="5">
        <f t="shared" si="32"/>
        <v>323</v>
      </c>
      <c r="B344" s="65">
        <f t="shared" ref="B344:B381" si="34">$B$16</f>
        <v>0</v>
      </c>
      <c r="C344" s="66">
        <f t="shared" ref="C344:C381" si="35">B344-D344</f>
        <v>0</v>
      </c>
      <c r="D344" s="65">
        <f t="shared" ref="D344:D381" si="36">-F343*$B$13/12</f>
        <v>0</v>
      </c>
      <c r="E344" s="67">
        <f t="shared" ref="E344:E381" si="37">D344+E343</f>
        <v>0</v>
      </c>
      <c r="F344" s="48">
        <f t="shared" si="33"/>
        <v>0</v>
      </c>
    </row>
    <row r="345" spans="1:6" hidden="1" outlineLevel="1" x14ac:dyDescent="0.3">
      <c r="A345" s="5">
        <f t="shared" si="32"/>
        <v>324</v>
      </c>
      <c r="B345" s="65">
        <f t="shared" si="34"/>
        <v>0</v>
      </c>
      <c r="C345" s="66">
        <f t="shared" si="35"/>
        <v>0</v>
      </c>
      <c r="D345" s="65">
        <f t="shared" si="36"/>
        <v>0</v>
      </c>
      <c r="E345" s="67">
        <f t="shared" si="37"/>
        <v>0</v>
      </c>
      <c r="F345" s="48">
        <f t="shared" si="33"/>
        <v>0</v>
      </c>
    </row>
    <row r="346" spans="1:6" hidden="1" outlineLevel="1" x14ac:dyDescent="0.3">
      <c r="A346" s="5">
        <f t="shared" si="32"/>
        <v>325</v>
      </c>
      <c r="B346" s="65">
        <f t="shared" si="34"/>
        <v>0</v>
      </c>
      <c r="C346" s="66">
        <f t="shared" si="35"/>
        <v>0</v>
      </c>
      <c r="D346" s="65">
        <f t="shared" si="36"/>
        <v>0</v>
      </c>
      <c r="E346" s="67">
        <f t="shared" si="37"/>
        <v>0</v>
      </c>
      <c r="F346" s="48">
        <f t="shared" si="33"/>
        <v>0</v>
      </c>
    </row>
    <row r="347" spans="1:6" hidden="1" outlineLevel="1" x14ac:dyDescent="0.3">
      <c r="A347" s="5">
        <f t="shared" si="32"/>
        <v>326</v>
      </c>
      <c r="B347" s="65">
        <f t="shared" si="34"/>
        <v>0</v>
      </c>
      <c r="C347" s="66">
        <f t="shared" si="35"/>
        <v>0</v>
      </c>
      <c r="D347" s="65">
        <f t="shared" si="36"/>
        <v>0</v>
      </c>
      <c r="E347" s="67">
        <f t="shared" si="37"/>
        <v>0</v>
      </c>
      <c r="F347" s="48">
        <f t="shared" si="33"/>
        <v>0</v>
      </c>
    </row>
    <row r="348" spans="1:6" hidden="1" outlineLevel="1" x14ac:dyDescent="0.3">
      <c r="A348" s="5">
        <f t="shared" si="32"/>
        <v>327</v>
      </c>
      <c r="B348" s="65">
        <f t="shared" si="34"/>
        <v>0</v>
      </c>
      <c r="C348" s="66">
        <f t="shared" si="35"/>
        <v>0</v>
      </c>
      <c r="D348" s="65">
        <f t="shared" si="36"/>
        <v>0</v>
      </c>
      <c r="E348" s="67">
        <f t="shared" si="37"/>
        <v>0</v>
      </c>
      <c r="F348" s="48">
        <f t="shared" si="33"/>
        <v>0</v>
      </c>
    </row>
    <row r="349" spans="1:6" hidden="1" outlineLevel="1" x14ac:dyDescent="0.3">
      <c r="A349" s="5">
        <f t="shared" si="32"/>
        <v>328</v>
      </c>
      <c r="B349" s="65">
        <f t="shared" si="34"/>
        <v>0</v>
      </c>
      <c r="C349" s="66">
        <f t="shared" si="35"/>
        <v>0</v>
      </c>
      <c r="D349" s="65">
        <f t="shared" si="36"/>
        <v>0</v>
      </c>
      <c r="E349" s="67">
        <f t="shared" si="37"/>
        <v>0</v>
      </c>
      <c r="F349" s="48">
        <f t="shared" si="33"/>
        <v>0</v>
      </c>
    </row>
    <row r="350" spans="1:6" hidden="1" outlineLevel="1" x14ac:dyDescent="0.3">
      <c r="A350" s="5">
        <f t="shared" si="32"/>
        <v>329</v>
      </c>
      <c r="B350" s="65">
        <f t="shared" si="34"/>
        <v>0</v>
      </c>
      <c r="C350" s="66">
        <f t="shared" si="35"/>
        <v>0</v>
      </c>
      <c r="D350" s="65">
        <f t="shared" si="36"/>
        <v>0</v>
      </c>
      <c r="E350" s="67">
        <f t="shared" si="37"/>
        <v>0</v>
      </c>
      <c r="F350" s="48">
        <f t="shared" si="33"/>
        <v>0</v>
      </c>
    </row>
    <row r="351" spans="1:6" hidden="1" outlineLevel="1" x14ac:dyDescent="0.3">
      <c r="A351" s="5">
        <f t="shared" si="32"/>
        <v>330</v>
      </c>
      <c r="B351" s="65">
        <f t="shared" si="34"/>
        <v>0</v>
      </c>
      <c r="C351" s="66">
        <f t="shared" si="35"/>
        <v>0</v>
      </c>
      <c r="D351" s="65">
        <f t="shared" si="36"/>
        <v>0</v>
      </c>
      <c r="E351" s="67">
        <f t="shared" si="37"/>
        <v>0</v>
      </c>
      <c r="F351" s="48">
        <f t="shared" si="33"/>
        <v>0</v>
      </c>
    </row>
    <row r="352" spans="1:6" hidden="1" outlineLevel="1" x14ac:dyDescent="0.3">
      <c r="A352" s="5">
        <f t="shared" si="32"/>
        <v>331</v>
      </c>
      <c r="B352" s="65">
        <f t="shared" si="34"/>
        <v>0</v>
      </c>
      <c r="C352" s="66">
        <f t="shared" si="35"/>
        <v>0</v>
      </c>
      <c r="D352" s="65">
        <f t="shared" si="36"/>
        <v>0</v>
      </c>
      <c r="E352" s="67">
        <f t="shared" si="37"/>
        <v>0</v>
      </c>
      <c r="F352" s="48">
        <f t="shared" si="33"/>
        <v>0</v>
      </c>
    </row>
    <row r="353" spans="1:6" hidden="1" outlineLevel="1" x14ac:dyDescent="0.3">
      <c r="A353" s="5">
        <f t="shared" si="32"/>
        <v>332</v>
      </c>
      <c r="B353" s="65">
        <f t="shared" si="34"/>
        <v>0</v>
      </c>
      <c r="C353" s="66">
        <f t="shared" si="35"/>
        <v>0</v>
      </c>
      <c r="D353" s="65">
        <f t="shared" si="36"/>
        <v>0</v>
      </c>
      <c r="E353" s="67">
        <f t="shared" si="37"/>
        <v>0</v>
      </c>
      <c r="F353" s="48">
        <f t="shared" si="33"/>
        <v>0</v>
      </c>
    </row>
    <row r="354" spans="1:6" hidden="1" outlineLevel="1" x14ac:dyDescent="0.3">
      <c r="A354" s="5">
        <f t="shared" si="32"/>
        <v>333</v>
      </c>
      <c r="B354" s="65">
        <f t="shared" si="34"/>
        <v>0</v>
      </c>
      <c r="C354" s="66">
        <f t="shared" si="35"/>
        <v>0</v>
      </c>
      <c r="D354" s="65">
        <f t="shared" si="36"/>
        <v>0</v>
      </c>
      <c r="E354" s="67">
        <f t="shared" si="37"/>
        <v>0</v>
      </c>
      <c r="F354" s="48">
        <f t="shared" si="33"/>
        <v>0</v>
      </c>
    </row>
    <row r="355" spans="1:6" hidden="1" outlineLevel="1" x14ac:dyDescent="0.3">
      <c r="A355" s="5">
        <f t="shared" si="32"/>
        <v>334</v>
      </c>
      <c r="B355" s="65">
        <f t="shared" si="34"/>
        <v>0</v>
      </c>
      <c r="C355" s="66">
        <f t="shared" si="35"/>
        <v>0</v>
      </c>
      <c r="D355" s="65">
        <f t="shared" si="36"/>
        <v>0</v>
      </c>
      <c r="E355" s="67">
        <f t="shared" si="37"/>
        <v>0</v>
      </c>
      <c r="F355" s="48">
        <f t="shared" si="33"/>
        <v>0</v>
      </c>
    </row>
    <row r="356" spans="1:6" hidden="1" outlineLevel="1" x14ac:dyDescent="0.3">
      <c r="A356" s="5">
        <f>A355+1</f>
        <v>335</v>
      </c>
      <c r="B356" s="65">
        <f t="shared" si="34"/>
        <v>0</v>
      </c>
      <c r="C356" s="66">
        <f t="shared" si="35"/>
        <v>0</v>
      </c>
      <c r="D356" s="65">
        <f t="shared" si="36"/>
        <v>0</v>
      </c>
      <c r="E356" s="67">
        <f t="shared" si="37"/>
        <v>0</v>
      </c>
      <c r="F356" s="48">
        <f t="shared" si="33"/>
        <v>0</v>
      </c>
    </row>
    <row r="357" spans="1:6" hidden="1" outlineLevel="1" x14ac:dyDescent="0.3">
      <c r="A357" s="5">
        <f t="shared" ref="A357:A358" si="38">A356+1</f>
        <v>336</v>
      </c>
      <c r="B357" s="65">
        <f t="shared" si="34"/>
        <v>0</v>
      </c>
      <c r="C357" s="66">
        <f t="shared" si="35"/>
        <v>0</v>
      </c>
      <c r="D357" s="65">
        <f t="shared" si="36"/>
        <v>0</v>
      </c>
      <c r="E357" s="67">
        <f t="shared" si="37"/>
        <v>0</v>
      </c>
      <c r="F357" s="48">
        <f t="shared" si="33"/>
        <v>0</v>
      </c>
    </row>
    <row r="358" spans="1:6" hidden="1" outlineLevel="1" x14ac:dyDescent="0.3">
      <c r="A358" s="5">
        <f t="shared" si="38"/>
        <v>337</v>
      </c>
      <c r="B358" s="65">
        <f t="shared" si="34"/>
        <v>0</v>
      </c>
      <c r="C358" s="66">
        <f t="shared" si="35"/>
        <v>0</v>
      </c>
      <c r="D358" s="65">
        <f t="shared" si="36"/>
        <v>0</v>
      </c>
      <c r="E358" s="67">
        <f t="shared" si="37"/>
        <v>0</v>
      </c>
      <c r="F358" s="48">
        <f t="shared" si="33"/>
        <v>0</v>
      </c>
    </row>
    <row r="359" spans="1:6" hidden="1" outlineLevel="1" x14ac:dyDescent="0.3">
      <c r="A359" s="5">
        <f>A358+1</f>
        <v>338</v>
      </c>
      <c r="B359" s="65">
        <f t="shared" si="34"/>
        <v>0</v>
      </c>
      <c r="C359" s="66">
        <f t="shared" si="35"/>
        <v>0</v>
      </c>
      <c r="D359" s="65">
        <f t="shared" si="36"/>
        <v>0</v>
      </c>
      <c r="E359" s="67">
        <f t="shared" si="37"/>
        <v>0</v>
      </c>
      <c r="F359" s="48">
        <f t="shared" si="33"/>
        <v>0</v>
      </c>
    </row>
    <row r="360" spans="1:6" hidden="1" outlineLevel="1" x14ac:dyDescent="0.3">
      <c r="A360" s="5">
        <f t="shared" ref="A360" si="39">A359+1</f>
        <v>339</v>
      </c>
      <c r="B360" s="65">
        <f t="shared" si="34"/>
        <v>0</v>
      </c>
      <c r="C360" s="66">
        <f t="shared" si="35"/>
        <v>0</v>
      </c>
      <c r="D360" s="65">
        <f t="shared" si="36"/>
        <v>0</v>
      </c>
      <c r="E360" s="67">
        <f t="shared" si="37"/>
        <v>0</v>
      </c>
      <c r="F360" s="48">
        <f t="shared" si="33"/>
        <v>0</v>
      </c>
    </row>
    <row r="361" spans="1:6" hidden="1" outlineLevel="1" x14ac:dyDescent="0.3">
      <c r="A361" s="5">
        <f>A360+1</f>
        <v>340</v>
      </c>
      <c r="B361" s="65">
        <f t="shared" si="34"/>
        <v>0</v>
      </c>
      <c r="C361" s="66">
        <f t="shared" si="35"/>
        <v>0</v>
      </c>
      <c r="D361" s="65">
        <f t="shared" si="36"/>
        <v>0</v>
      </c>
      <c r="E361" s="67">
        <f t="shared" si="37"/>
        <v>0</v>
      </c>
      <c r="F361" s="48">
        <f t="shared" si="33"/>
        <v>0</v>
      </c>
    </row>
    <row r="362" spans="1:6" hidden="1" outlineLevel="1" x14ac:dyDescent="0.3">
      <c r="A362" s="5">
        <f t="shared" ref="A362:A368" si="40">A361+1</f>
        <v>341</v>
      </c>
      <c r="B362" s="65">
        <f t="shared" si="34"/>
        <v>0</v>
      </c>
      <c r="C362" s="66">
        <f t="shared" si="35"/>
        <v>0</v>
      </c>
      <c r="D362" s="65">
        <f t="shared" si="36"/>
        <v>0</v>
      </c>
      <c r="E362" s="67">
        <f t="shared" si="37"/>
        <v>0</v>
      </c>
      <c r="F362" s="48">
        <f t="shared" si="33"/>
        <v>0</v>
      </c>
    </row>
    <row r="363" spans="1:6" hidden="1" outlineLevel="1" x14ac:dyDescent="0.3">
      <c r="A363" s="5">
        <f t="shared" si="40"/>
        <v>342</v>
      </c>
      <c r="B363" s="65">
        <f t="shared" si="34"/>
        <v>0</v>
      </c>
      <c r="C363" s="66">
        <f t="shared" si="35"/>
        <v>0</v>
      </c>
      <c r="D363" s="65">
        <f t="shared" si="36"/>
        <v>0</v>
      </c>
      <c r="E363" s="67">
        <f t="shared" si="37"/>
        <v>0</v>
      </c>
      <c r="F363" s="48">
        <f t="shared" si="33"/>
        <v>0</v>
      </c>
    </row>
    <row r="364" spans="1:6" hidden="1" outlineLevel="1" x14ac:dyDescent="0.3">
      <c r="A364" s="5">
        <f t="shared" si="40"/>
        <v>343</v>
      </c>
      <c r="B364" s="65">
        <f t="shared" si="34"/>
        <v>0</v>
      </c>
      <c r="C364" s="66">
        <f t="shared" si="35"/>
        <v>0</v>
      </c>
      <c r="D364" s="65">
        <f t="shared" si="36"/>
        <v>0</v>
      </c>
      <c r="E364" s="67">
        <f t="shared" si="37"/>
        <v>0</v>
      </c>
      <c r="F364" s="48">
        <f t="shared" si="33"/>
        <v>0</v>
      </c>
    </row>
    <row r="365" spans="1:6" hidden="1" outlineLevel="1" x14ac:dyDescent="0.3">
      <c r="A365" s="5">
        <f t="shared" si="40"/>
        <v>344</v>
      </c>
      <c r="B365" s="65">
        <f t="shared" si="34"/>
        <v>0</v>
      </c>
      <c r="C365" s="66">
        <f t="shared" si="35"/>
        <v>0</v>
      </c>
      <c r="D365" s="65">
        <f t="shared" si="36"/>
        <v>0</v>
      </c>
      <c r="E365" s="67">
        <f t="shared" si="37"/>
        <v>0</v>
      </c>
      <c r="F365" s="48">
        <f t="shared" si="33"/>
        <v>0</v>
      </c>
    </row>
    <row r="366" spans="1:6" hidden="1" outlineLevel="1" x14ac:dyDescent="0.3">
      <c r="A366" s="5">
        <f t="shared" si="40"/>
        <v>345</v>
      </c>
      <c r="B366" s="65">
        <f t="shared" si="34"/>
        <v>0</v>
      </c>
      <c r="C366" s="66">
        <f t="shared" si="35"/>
        <v>0</v>
      </c>
      <c r="D366" s="65">
        <f t="shared" si="36"/>
        <v>0</v>
      </c>
      <c r="E366" s="67">
        <f t="shared" si="37"/>
        <v>0</v>
      </c>
      <c r="F366" s="48">
        <f t="shared" si="33"/>
        <v>0</v>
      </c>
    </row>
    <row r="367" spans="1:6" hidden="1" outlineLevel="1" x14ac:dyDescent="0.3">
      <c r="A367" s="5">
        <f t="shared" si="40"/>
        <v>346</v>
      </c>
      <c r="B367" s="65">
        <f t="shared" si="34"/>
        <v>0</v>
      </c>
      <c r="C367" s="66">
        <f t="shared" si="35"/>
        <v>0</v>
      </c>
      <c r="D367" s="65">
        <f t="shared" si="36"/>
        <v>0</v>
      </c>
      <c r="E367" s="67">
        <f t="shared" si="37"/>
        <v>0</v>
      </c>
      <c r="F367" s="48">
        <f t="shared" si="33"/>
        <v>0</v>
      </c>
    </row>
    <row r="368" spans="1:6" hidden="1" outlineLevel="1" x14ac:dyDescent="0.3">
      <c r="A368" s="5">
        <f t="shared" si="40"/>
        <v>347</v>
      </c>
      <c r="B368" s="65">
        <f t="shared" si="34"/>
        <v>0</v>
      </c>
      <c r="C368" s="66">
        <f t="shared" si="35"/>
        <v>0</v>
      </c>
      <c r="D368" s="65">
        <f t="shared" si="36"/>
        <v>0</v>
      </c>
      <c r="E368" s="67">
        <f t="shared" si="37"/>
        <v>0</v>
      </c>
      <c r="F368" s="48">
        <f t="shared" si="33"/>
        <v>0</v>
      </c>
    </row>
    <row r="369" spans="1:6" hidden="1" outlineLevel="1" x14ac:dyDescent="0.3">
      <c r="A369" s="5">
        <f>A368+1</f>
        <v>348</v>
      </c>
      <c r="B369" s="65">
        <f t="shared" si="34"/>
        <v>0</v>
      </c>
      <c r="C369" s="66">
        <f t="shared" si="35"/>
        <v>0</v>
      </c>
      <c r="D369" s="65">
        <f t="shared" si="36"/>
        <v>0</v>
      </c>
      <c r="E369" s="67">
        <f t="shared" si="37"/>
        <v>0</v>
      </c>
      <c r="F369" s="48">
        <f t="shared" si="33"/>
        <v>0</v>
      </c>
    </row>
    <row r="370" spans="1:6" hidden="1" outlineLevel="1" x14ac:dyDescent="0.3">
      <c r="A370" s="5">
        <f t="shared" ref="A370:A372" si="41">A369+1</f>
        <v>349</v>
      </c>
      <c r="B370" s="65">
        <f t="shared" si="34"/>
        <v>0</v>
      </c>
      <c r="C370" s="66">
        <f t="shared" si="35"/>
        <v>0</v>
      </c>
      <c r="D370" s="65">
        <f t="shared" si="36"/>
        <v>0</v>
      </c>
      <c r="E370" s="67">
        <f t="shared" si="37"/>
        <v>0</v>
      </c>
      <c r="F370" s="48">
        <f t="shared" si="33"/>
        <v>0</v>
      </c>
    </row>
    <row r="371" spans="1:6" hidden="1" outlineLevel="1" x14ac:dyDescent="0.3">
      <c r="A371" s="5">
        <f t="shared" si="41"/>
        <v>350</v>
      </c>
      <c r="B371" s="65">
        <f t="shared" si="34"/>
        <v>0</v>
      </c>
      <c r="C371" s="66">
        <f t="shared" si="35"/>
        <v>0</v>
      </c>
      <c r="D371" s="65">
        <f t="shared" si="36"/>
        <v>0</v>
      </c>
      <c r="E371" s="67">
        <f t="shared" si="37"/>
        <v>0</v>
      </c>
      <c r="F371" s="48">
        <f t="shared" si="33"/>
        <v>0</v>
      </c>
    </row>
    <row r="372" spans="1:6" hidden="1" outlineLevel="1" x14ac:dyDescent="0.3">
      <c r="A372" s="5">
        <f t="shared" si="41"/>
        <v>351</v>
      </c>
      <c r="B372" s="65">
        <f t="shared" si="34"/>
        <v>0</v>
      </c>
      <c r="C372" s="66">
        <f t="shared" si="35"/>
        <v>0</v>
      </c>
      <c r="D372" s="65">
        <f t="shared" si="36"/>
        <v>0</v>
      </c>
      <c r="E372" s="67">
        <f t="shared" si="37"/>
        <v>0</v>
      </c>
      <c r="F372" s="48">
        <f t="shared" si="33"/>
        <v>0</v>
      </c>
    </row>
    <row r="373" spans="1:6" hidden="1" outlineLevel="1" x14ac:dyDescent="0.3">
      <c r="A373" s="5">
        <f>A372+1</f>
        <v>352</v>
      </c>
      <c r="B373" s="65">
        <f t="shared" si="34"/>
        <v>0</v>
      </c>
      <c r="C373" s="66">
        <f t="shared" si="35"/>
        <v>0</v>
      </c>
      <c r="D373" s="65">
        <f t="shared" si="36"/>
        <v>0</v>
      </c>
      <c r="E373" s="67">
        <f t="shared" si="37"/>
        <v>0</v>
      </c>
      <c r="F373" s="48">
        <f t="shared" si="33"/>
        <v>0</v>
      </c>
    </row>
    <row r="374" spans="1:6" hidden="1" outlineLevel="1" x14ac:dyDescent="0.3">
      <c r="A374" s="5">
        <f t="shared" ref="A374:A376" si="42">A373+1</f>
        <v>353</v>
      </c>
      <c r="B374" s="65">
        <f t="shared" si="34"/>
        <v>0</v>
      </c>
      <c r="C374" s="66">
        <f t="shared" si="35"/>
        <v>0</v>
      </c>
      <c r="D374" s="65">
        <f t="shared" si="36"/>
        <v>0</v>
      </c>
      <c r="E374" s="67">
        <f t="shared" si="37"/>
        <v>0</v>
      </c>
      <c r="F374" s="48">
        <f t="shared" si="33"/>
        <v>0</v>
      </c>
    </row>
    <row r="375" spans="1:6" hidden="1" outlineLevel="1" x14ac:dyDescent="0.3">
      <c r="A375" s="5">
        <f t="shared" si="42"/>
        <v>354</v>
      </c>
      <c r="B375" s="65">
        <f t="shared" si="34"/>
        <v>0</v>
      </c>
      <c r="C375" s="66">
        <f t="shared" si="35"/>
        <v>0</v>
      </c>
      <c r="D375" s="65">
        <f t="shared" si="36"/>
        <v>0</v>
      </c>
      <c r="E375" s="67">
        <f t="shared" si="37"/>
        <v>0</v>
      </c>
      <c r="F375" s="48">
        <f t="shared" si="33"/>
        <v>0</v>
      </c>
    </row>
    <row r="376" spans="1:6" hidden="1" outlineLevel="1" x14ac:dyDescent="0.3">
      <c r="A376" s="5">
        <f t="shared" si="42"/>
        <v>355</v>
      </c>
      <c r="B376" s="65">
        <f t="shared" si="34"/>
        <v>0</v>
      </c>
      <c r="C376" s="66">
        <f t="shared" si="35"/>
        <v>0</v>
      </c>
      <c r="D376" s="65">
        <f t="shared" si="36"/>
        <v>0</v>
      </c>
      <c r="E376" s="67">
        <f t="shared" si="37"/>
        <v>0</v>
      </c>
      <c r="F376" s="48">
        <f t="shared" si="33"/>
        <v>0</v>
      </c>
    </row>
    <row r="377" spans="1:6" hidden="1" outlineLevel="1" x14ac:dyDescent="0.3">
      <c r="A377" s="5">
        <f>A376+1</f>
        <v>356</v>
      </c>
      <c r="B377" s="65">
        <f t="shared" si="34"/>
        <v>0</v>
      </c>
      <c r="C377" s="66">
        <f t="shared" si="35"/>
        <v>0</v>
      </c>
      <c r="D377" s="65">
        <f t="shared" si="36"/>
        <v>0</v>
      </c>
      <c r="E377" s="67">
        <f t="shared" si="37"/>
        <v>0</v>
      </c>
      <c r="F377" s="48">
        <f t="shared" si="33"/>
        <v>0</v>
      </c>
    </row>
    <row r="378" spans="1:6" hidden="1" outlineLevel="1" x14ac:dyDescent="0.3">
      <c r="A378" s="5">
        <f t="shared" ref="A378:A380" si="43">A377+1</f>
        <v>357</v>
      </c>
      <c r="B378" s="65">
        <f t="shared" si="34"/>
        <v>0</v>
      </c>
      <c r="C378" s="66">
        <f t="shared" si="35"/>
        <v>0</v>
      </c>
      <c r="D378" s="65">
        <f t="shared" si="36"/>
        <v>0</v>
      </c>
      <c r="E378" s="67">
        <f t="shared" si="37"/>
        <v>0</v>
      </c>
      <c r="F378" s="48">
        <f t="shared" si="33"/>
        <v>0</v>
      </c>
    </row>
    <row r="379" spans="1:6" hidden="1" outlineLevel="1" x14ac:dyDescent="0.3">
      <c r="A379" s="5">
        <f t="shared" si="43"/>
        <v>358</v>
      </c>
      <c r="B379" s="65">
        <f t="shared" si="34"/>
        <v>0</v>
      </c>
      <c r="C379" s="66">
        <f t="shared" si="35"/>
        <v>0</v>
      </c>
      <c r="D379" s="65">
        <f t="shared" si="36"/>
        <v>0</v>
      </c>
      <c r="E379" s="67">
        <f t="shared" si="37"/>
        <v>0</v>
      </c>
      <c r="F379" s="48">
        <f t="shared" si="33"/>
        <v>0</v>
      </c>
    </row>
    <row r="380" spans="1:6" hidden="1" outlineLevel="1" x14ac:dyDescent="0.3">
      <c r="A380" s="5">
        <f t="shared" si="43"/>
        <v>359</v>
      </c>
      <c r="B380" s="65">
        <f t="shared" si="34"/>
        <v>0</v>
      </c>
      <c r="C380" s="66">
        <f t="shared" si="35"/>
        <v>0</v>
      </c>
      <c r="D380" s="65">
        <f t="shared" si="36"/>
        <v>0</v>
      </c>
      <c r="E380" s="67">
        <f t="shared" si="37"/>
        <v>0</v>
      </c>
      <c r="F380" s="48">
        <f t="shared" si="33"/>
        <v>0</v>
      </c>
    </row>
    <row r="381" spans="1:6" hidden="1" outlineLevel="1" x14ac:dyDescent="0.3">
      <c r="A381" s="28">
        <f>A380+1</f>
        <v>360</v>
      </c>
      <c r="B381" s="68">
        <f t="shared" si="34"/>
        <v>0</v>
      </c>
      <c r="C381" s="69">
        <f t="shared" si="35"/>
        <v>0</v>
      </c>
      <c r="D381" s="68">
        <f t="shared" si="36"/>
        <v>0</v>
      </c>
      <c r="E381" s="57">
        <f t="shared" si="37"/>
        <v>0</v>
      </c>
      <c r="F381" s="26">
        <f t="shared" si="33"/>
        <v>0</v>
      </c>
    </row>
    <row r="382" spans="1:6" collapsed="1" x14ac:dyDescent="0.3"/>
  </sheetData>
  <mergeCells count="4">
    <mergeCell ref="A18:F18"/>
    <mergeCell ref="A11:C11"/>
    <mergeCell ref="F1:G1"/>
    <mergeCell ref="A1:D1"/>
  </mergeCells>
  <dataValidations count="1">
    <dataValidation type="list" showInputMessage="1" showErrorMessage="1" sqref="C8" xr:uid="{32862259-8DDE-4649-B60B-D30E6CC4901B}">
      <formula1>"Yes,No"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A8B85-970B-47F2-B81A-4F22AC1FBF92}">
  <dimension ref="A1:L28"/>
  <sheetViews>
    <sheetView showGridLines="0" workbookViewId="0">
      <selection activeCell="J6" sqref="J6"/>
    </sheetView>
  </sheetViews>
  <sheetFormatPr defaultRowHeight="14.4" x14ac:dyDescent="0.3"/>
  <cols>
    <col min="1" max="1" width="20.77734375" style="1" bestFit="1" customWidth="1"/>
    <col min="2" max="2" width="14.6640625" style="1" customWidth="1"/>
    <col min="3" max="3" width="20.44140625" style="1" customWidth="1"/>
    <col min="4" max="4" width="12.21875" style="1" bestFit="1" customWidth="1"/>
    <col min="5" max="5" width="17.6640625" style="1" bestFit="1" customWidth="1"/>
    <col min="6" max="6" width="17" style="1" customWidth="1"/>
    <col min="7" max="7" width="27.77734375" style="1" bestFit="1" customWidth="1"/>
    <col min="8" max="8" width="14.44140625" style="1" customWidth="1"/>
    <col min="9" max="9" width="19" style="1" customWidth="1"/>
    <col min="10" max="10" width="16.21875" style="1" customWidth="1"/>
    <col min="11" max="11" width="20.109375" style="1" customWidth="1"/>
    <col min="12" max="12" width="5.5546875" style="1" bestFit="1" customWidth="1"/>
    <col min="13" max="16384" width="8.88671875" style="1"/>
  </cols>
  <sheetData>
    <row r="1" spans="1:12" x14ac:dyDescent="0.3">
      <c r="A1" s="190" t="s">
        <v>32</v>
      </c>
      <c r="B1" s="192"/>
      <c r="E1" s="195" t="s">
        <v>7</v>
      </c>
      <c r="F1" s="196"/>
      <c r="G1" s="197"/>
      <c r="I1" s="190" t="s">
        <v>34</v>
      </c>
      <c r="J1" s="191"/>
      <c r="K1" s="192"/>
    </row>
    <row r="2" spans="1:12" x14ac:dyDescent="0.3">
      <c r="A2" s="34" t="s">
        <v>21</v>
      </c>
      <c r="B2" s="104">
        <v>150000</v>
      </c>
      <c r="E2" s="33" t="s">
        <v>8</v>
      </c>
      <c r="F2" s="2" t="s">
        <v>9</v>
      </c>
      <c r="G2" s="4" t="s">
        <v>10</v>
      </c>
      <c r="I2" s="34" t="s">
        <v>37</v>
      </c>
      <c r="J2" s="117">
        <v>0.3</v>
      </c>
      <c r="K2" s="8">
        <f>$C$20*J2</f>
        <v>8254125</v>
      </c>
    </row>
    <row r="3" spans="1:12" x14ac:dyDescent="0.3">
      <c r="A3" s="34" t="s">
        <v>23</v>
      </c>
      <c r="B3" s="105">
        <v>0</v>
      </c>
      <c r="E3" s="34" t="s">
        <v>6</v>
      </c>
      <c r="F3" s="105">
        <v>0.15</v>
      </c>
      <c r="G3" s="49" t="s">
        <v>12</v>
      </c>
      <c r="I3" s="50" t="s">
        <v>38</v>
      </c>
      <c r="J3" s="111">
        <v>0.7</v>
      </c>
      <c r="K3" s="79">
        <f>$C$20*J3</f>
        <v>19259625</v>
      </c>
      <c r="L3" s="80">
        <f>SUM(J2:J3)</f>
        <v>1</v>
      </c>
    </row>
    <row r="4" spans="1:12" x14ac:dyDescent="0.3">
      <c r="A4" s="50" t="s">
        <v>22</v>
      </c>
      <c r="B4" s="81">
        <f>B2*(1-B3)</f>
        <v>150000</v>
      </c>
      <c r="E4" s="34" t="s">
        <v>13</v>
      </c>
      <c r="F4" s="30">
        <v>0</v>
      </c>
      <c r="G4" s="49" t="s">
        <v>14</v>
      </c>
      <c r="I4" s="82" t="s">
        <v>35</v>
      </c>
      <c r="J4" s="83" t="s">
        <v>36</v>
      </c>
      <c r="K4" s="84" t="s">
        <v>43</v>
      </c>
    </row>
    <row r="5" spans="1:12" x14ac:dyDescent="0.3">
      <c r="E5" s="85" t="s">
        <v>16</v>
      </c>
      <c r="F5" s="86"/>
      <c r="G5" s="87"/>
      <c r="I5" s="116">
        <v>7.0000000000000007E-2</v>
      </c>
      <c r="J5" s="32">
        <v>16</v>
      </c>
      <c r="K5" s="79">
        <f>(K3*I5)*(J5/12)</f>
        <v>1797565.0000000002</v>
      </c>
    </row>
    <row r="6" spans="1:12" x14ac:dyDescent="0.3">
      <c r="A6" s="195" t="s">
        <v>41</v>
      </c>
      <c r="B6" s="196"/>
      <c r="C6" s="197"/>
      <c r="E6" s="88" t="s">
        <v>125</v>
      </c>
      <c r="F6" s="30"/>
      <c r="G6" s="49" t="s">
        <v>14</v>
      </c>
    </row>
    <row r="7" spans="1:12" x14ac:dyDescent="0.3">
      <c r="A7" s="2" t="s">
        <v>30</v>
      </c>
      <c r="B7" s="33" t="s">
        <v>21</v>
      </c>
      <c r="C7" s="25" t="s">
        <v>15</v>
      </c>
      <c r="E7" s="110" t="s">
        <v>127</v>
      </c>
      <c r="F7" s="30"/>
      <c r="G7" s="49" t="s">
        <v>14</v>
      </c>
    </row>
    <row r="8" spans="1:12" x14ac:dyDescent="0.3">
      <c r="A8" s="130" t="s">
        <v>124</v>
      </c>
      <c r="B8" s="106">
        <v>150000</v>
      </c>
      <c r="C8" s="48">
        <f t="shared" ref="C8:C15" si="0">INDEX($F$6:$F$12,MATCH(A8,$E$6:$E$12,0))*B8</f>
        <v>21750000</v>
      </c>
      <c r="D8" s="167">
        <f>SUM(B8:B11)</f>
        <v>150000</v>
      </c>
      <c r="E8" s="110" t="s">
        <v>17</v>
      </c>
      <c r="F8" s="30"/>
      <c r="G8" s="49" t="s">
        <v>14</v>
      </c>
    </row>
    <row r="9" spans="1:12" x14ac:dyDescent="0.3">
      <c r="A9" s="130" t="s">
        <v>101</v>
      </c>
      <c r="B9" s="107"/>
      <c r="C9" s="48">
        <f t="shared" si="0"/>
        <v>0</v>
      </c>
      <c r="D9" s="167"/>
      <c r="E9" s="110" t="s">
        <v>124</v>
      </c>
      <c r="F9" s="30">
        <v>145</v>
      </c>
      <c r="G9" s="49" t="s">
        <v>14</v>
      </c>
    </row>
    <row r="10" spans="1:12" x14ac:dyDescent="0.3">
      <c r="A10" s="130" t="s">
        <v>101</v>
      </c>
      <c r="B10" s="107"/>
      <c r="C10" s="48">
        <f t="shared" si="0"/>
        <v>0</v>
      </c>
      <c r="D10" s="167"/>
      <c r="E10" s="110" t="s">
        <v>126</v>
      </c>
      <c r="F10" s="30">
        <v>0</v>
      </c>
      <c r="G10" s="49" t="s">
        <v>14</v>
      </c>
    </row>
    <row r="11" spans="1:12" x14ac:dyDescent="0.3">
      <c r="A11" s="130" t="s">
        <v>101</v>
      </c>
      <c r="B11" s="107"/>
      <c r="C11" s="48">
        <f t="shared" si="0"/>
        <v>0</v>
      </c>
      <c r="E11" s="110" t="s">
        <v>18</v>
      </c>
      <c r="F11" s="30">
        <v>0</v>
      </c>
      <c r="G11" s="49" t="s">
        <v>14</v>
      </c>
    </row>
    <row r="12" spans="1:12" x14ac:dyDescent="0.3">
      <c r="A12" s="130" t="s">
        <v>101</v>
      </c>
      <c r="B12" s="107"/>
      <c r="C12" s="48">
        <f t="shared" si="0"/>
        <v>0</v>
      </c>
      <c r="E12" s="110" t="s">
        <v>101</v>
      </c>
      <c r="F12" s="30">
        <v>0</v>
      </c>
      <c r="G12" s="49" t="s">
        <v>14</v>
      </c>
    </row>
    <row r="13" spans="1:12" x14ac:dyDescent="0.3">
      <c r="A13" s="130" t="s">
        <v>101</v>
      </c>
      <c r="B13" s="107"/>
      <c r="C13" s="48">
        <f t="shared" si="0"/>
        <v>0</v>
      </c>
      <c r="E13" s="50" t="s">
        <v>19</v>
      </c>
      <c r="F13" s="111">
        <v>0.1</v>
      </c>
      <c r="G13" s="54" t="s">
        <v>20</v>
      </c>
    </row>
    <row r="14" spans="1:12" x14ac:dyDescent="0.3">
      <c r="A14" s="130" t="s">
        <v>101</v>
      </c>
      <c r="B14" s="107"/>
      <c r="C14" s="48">
        <f t="shared" si="0"/>
        <v>0</v>
      </c>
      <c r="F14" s="165"/>
      <c r="G14" s="166"/>
    </row>
    <row r="15" spans="1:12" ht="15" thickBot="1" x14ac:dyDescent="0.35">
      <c r="A15" s="131" t="s">
        <v>101</v>
      </c>
      <c r="B15" s="108"/>
      <c r="C15" s="48">
        <f t="shared" si="0"/>
        <v>0</v>
      </c>
    </row>
    <row r="16" spans="1:12" x14ac:dyDescent="0.3">
      <c r="A16" s="34" t="s">
        <v>33</v>
      </c>
      <c r="B16" s="89">
        <f>SUM(B8:B15)</f>
        <v>150000</v>
      </c>
      <c r="C16" s="90">
        <f>SUM(C8:C15)</f>
        <v>21750000</v>
      </c>
      <c r="E16" s="162" t="s">
        <v>119</v>
      </c>
      <c r="F16" s="163"/>
      <c r="G16" s="163"/>
      <c r="H16" s="163"/>
      <c r="I16" s="164"/>
    </row>
    <row r="17" spans="1:9" x14ac:dyDescent="0.3">
      <c r="A17" s="21" t="s">
        <v>13</v>
      </c>
      <c r="B17" s="109">
        <v>0</v>
      </c>
      <c r="C17" s="91">
        <f>B17*F4</f>
        <v>0</v>
      </c>
      <c r="E17" s="83" t="s">
        <v>24</v>
      </c>
      <c r="F17" s="93" t="s">
        <v>22</v>
      </c>
      <c r="G17" s="93" t="s">
        <v>31</v>
      </c>
      <c r="H17" s="93" t="s">
        <v>42</v>
      </c>
      <c r="I17" s="93" t="s">
        <v>21</v>
      </c>
    </row>
    <row r="18" spans="1:9" x14ac:dyDescent="0.3">
      <c r="A18" s="198" t="s">
        <v>6</v>
      </c>
      <c r="B18" s="199"/>
      <c r="C18" s="48">
        <f>(C16+C17)*F3</f>
        <v>3262500</v>
      </c>
      <c r="E18" s="27" t="s">
        <v>25</v>
      </c>
      <c r="F18" s="104">
        <v>0</v>
      </c>
      <c r="G18" s="96">
        <f>F18/(1-$B$3)</f>
        <v>0</v>
      </c>
      <c r="H18" s="114">
        <v>0</v>
      </c>
      <c r="I18" s="96">
        <f>H18*G18</f>
        <v>0</v>
      </c>
    </row>
    <row r="19" spans="1:9" x14ac:dyDescent="0.3">
      <c r="A19" s="193" t="s">
        <v>19</v>
      </c>
      <c r="B19" s="194"/>
      <c r="C19" s="48">
        <f>SUM(C16:C18)*F13</f>
        <v>2501250</v>
      </c>
      <c r="E19" s="5" t="s">
        <v>26</v>
      </c>
      <c r="F19" s="112">
        <v>0</v>
      </c>
      <c r="G19" s="98">
        <f>F19/(1-$B$3)</f>
        <v>0</v>
      </c>
      <c r="H19" s="114">
        <v>0</v>
      </c>
      <c r="I19" s="98">
        <f>H19*G19</f>
        <v>0</v>
      </c>
    </row>
    <row r="20" spans="1:9" x14ac:dyDescent="0.3">
      <c r="A20" s="94" t="s">
        <v>39</v>
      </c>
      <c r="B20" s="95"/>
      <c r="C20" s="90">
        <f>SUM(C16:C19)</f>
        <v>27513750</v>
      </c>
      <c r="E20" s="5" t="s">
        <v>27</v>
      </c>
      <c r="F20" s="112">
        <v>0</v>
      </c>
      <c r="G20" s="98">
        <f>F20/(1-$B$3)</f>
        <v>0</v>
      </c>
      <c r="H20" s="114">
        <v>0</v>
      </c>
      <c r="I20" s="98">
        <f>H20*G20</f>
        <v>0</v>
      </c>
    </row>
    <row r="21" spans="1:9" x14ac:dyDescent="0.3">
      <c r="A21" s="92" t="s">
        <v>102</v>
      </c>
      <c r="B21" s="97"/>
      <c r="C21" s="48">
        <f>K5</f>
        <v>1797565.0000000002</v>
      </c>
      <c r="E21" s="28" t="s">
        <v>28</v>
      </c>
      <c r="F21" s="113">
        <v>0</v>
      </c>
      <c r="G21" s="81">
        <f>F21/(1-$B$3)</f>
        <v>0</v>
      </c>
      <c r="H21" s="115">
        <v>0</v>
      </c>
      <c r="I21" s="81">
        <f>H21*G21</f>
        <v>0</v>
      </c>
    </row>
    <row r="22" spans="1:9" x14ac:dyDescent="0.3">
      <c r="A22" s="99" t="s">
        <v>40</v>
      </c>
      <c r="B22" s="100"/>
      <c r="C22" s="101">
        <f>SUM(C20:C21)</f>
        <v>29311315</v>
      </c>
      <c r="I22" s="102">
        <f>SUM(I18:I21)</f>
        <v>0</v>
      </c>
    </row>
    <row r="23" spans="1:9" x14ac:dyDescent="0.3">
      <c r="E23" s="1" t="s">
        <v>123</v>
      </c>
    </row>
    <row r="28" spans="1:9" x14ac:dyDescent="0.3">
      <c r="C28" s="103"/>
    </row>
  </sheetData>
  <mergeCells count="6">
    <mergeCell ref="I1:K1"/>
    <mergeCell ref="A19:B19"/>
    <mergeCell ref="A1:B1"/>
    <mergeCell ref="A6:C6"/>
    <mergeCell ref="E1:G1"/>
    <mergeCell ref="A18:B18"/>
  </mergeCells>
  <conditionalFormatting sqref="B16">
    <cfRule type="cellIs" dxfId="15" priority="8" operator="equal">
      <formula>$B$2</formula>
    </cfRule>
    <cfRule type="cellIs" dxfId="14" priority="9" operator="lessThan">
      <formula>$B$2</formula>
    </cfRule>
    <cfRule type="cellIs" dxfId="13" priority="15" operator="greaterThan">
      <formula>$B$2</formula>
    </cfRule>
  </conditionalFormatting>
  <conditionalFormatting sqref="I22">
    <cfRule type="cellIs" dxfId="12" priority="23" operator="equal">
      <formula>$B$8</formula>
    </cfRule>
    <cfRule type="cellIs" dxfId="11" priority="24" operator="lessThan">
      <formula>$B$8</formula>
    </cfRule>
    <cfRule type="cellIs" dxfId="10" priority="26" operator="lessThan">
      <formula>$B$8</formula>
    </cfRule>
    <cfRule type="cellIs" dxfId="9" priority="27" operator="greaterThan">
      <formula>$B$8</formula>
    </cfRule>
  </conditionalFormatting>
  <conditionalFormatting sqref="L3">
    <cfRule type="cellIs" dxfId="8" priority="1" operator="equal">
      <formula>1</formula>
    </cfRule>
    <cfRule type="cellIs" dxfId="7" priority="2" operator="greaterThan">
      <formula>1</formula>
    </cfRule>
    <cfRule type="cellIs" dxfId="6" priority="3" operator="lessThan">
      <formula>1</formula>
    </cfRule>
  </conditionalFormatting>
  <dataValidations count="2">
    <dataValidation type="list" allowBlank="1" showInputMessage="1" showErrorMessage="1" sqref="A9:A15" xr:uid="{D549FE54-2F57-4997-95E0-295DC0BF2D03}">
      <formula1>$E$8:$E$12</formula1>
    </dataValidation>
    <dataValidation type="list" allowBlank="1" showInputMessage="1" showErrorMessage="1" sqref="A8" xr:uid="{84A81737-0B6B-4114-ADAF-3EBE8DFEF240}">
      <formula1>$E$6:$E$12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41F-BD0C-424D-9914-18679FE8CD86}">
  <dimension ref="A1:H26"/>
  <sheetViews>
    <sheetView showGridLines="0" workbookViewId="0">
      <selection activeCell="A4" sqref="A4:B4"/>
    </sheetView>
  </sheetViews>
  <sheetFormatPr defaultRowHeight="14.4" x14ac:dyDescent="0.3"/>
  <cols>
    <col min="1" max="1" width="49.33203125" style="1" bestFit="1" customWidth="1"/>
    <col min="2" max="2" width="19.33203125" style="1" customWidth="1"/>
    <col min="3" max="3" width="20" style="1" bestFit="1" customWidth="1"/>
    <col min="4" max="4" width="16" style="1" customWidth="1"/>
    <col min="5" max="5" width="15.21875" style="1" bestFit="1" customWidth="1"/>
    <col min="6" max="6" width="17" style="1" bestFit="1" customWidth="1"/>
    <col min="7" max="7" width="23.33203125" style="1" bestFit="1" customWidth="1"/>
    <col min="8" max="8" width="41" style="1" bestFit="1" customWidth="1"/>
    <col min="9" max="9" width="10.6640625" style="1" bestFit="1" customWidth="1"/>
    <col min="10" max="16384" width="8.88671875" style="1"/>
  </cols>
  <sheetData>
    <row r="1" spans="1:8" ht="15" thickBot="1" x14ac:dyDescent="0.35">
      <c r="A1" s="187" t="s">
        <v>80</v>
      </c>
      <c r="B1" s="188"/>
      <c r="C1" s="188"/>
      <c r="D1" s="189"/>
      <c r="E1" s="118"/>
      <c r="F1" s="187" t="s">
        <v>81</v>
      </c>
      <c r="G1" s="188"/>
      <c r="H1" s="189"/>
    </row>
    <row r="2" spans="1:8" ht="15" thickBot="1" x14ac:dyDescent="0.35">
      <c r="A2" s="200" t="s">
        <v>79</v>
      </c>
      <c r="B2" s="201"/>
      <c r="C2" s="202" t="s">
        <v>76</v>
      </c>
      <c r="D2" s="203"/>
      <c r="F2" s="160" t="s">
        <v>114</v>
      </c>
      <c r="G2" s="137">
        <v>0.65</v>
      </c>
      <c r="H2" s="157" t="s">
        <v>115</v>
      </c>
    </row>
    <row r="3" spans="1:8" x14ac:dyDescent="0.3">
      <c r="A3" s="155" t="s">
        <v>111</v>
      </c>
      <c r="B3" s="156">
        <v>10500000</v>
      </c>
      <c r="C3" s="119" t="s">
        <v>75</v>
      </c>
      <c r="D3" s="120">
        <f>'Land Basis'!B2+'Land Basis'!B4</f>
        <v>750000</v>
      </c>
      <c r="F3" s="136" t="s">
        <v>103</v>
      </c>
      <c r="G3" s="149">
        <f>IF(F2="Loan to Cost",(ROUND(D18*(1-G2),2)-B18),(ROUND(B19-G4,2)))</f>
        <v>0</v>
      </c>
      <c r="H3" s="150" t="s">
        <v>107</v>
      </c>
    </row>
    <row r="4" spans="1:8" x14ac:dyDescent="0.3">
      <c r="A4" s="206" t="s">
        <v>110</v>
      </c>
      <c r="B4" s="207"/>
      <c r="C4" s="1" t="s">
        <v>78</v>
      </c>
      <c r="D4" s="122">
        <f>'Land Basis'!B7</f>
        <v>0</v>
      </c>
      <c r="F4" s="5" t="s">
        <v>62</v>
      </c>
      <c r="G4" s="7">
        <f>IF(F2="Loan to Cost",ROUND(D18*G2,2),IF(B19&lt;G12*G2,B19,ROUND(G12*G2,2)))</f>
        <v>19561315</v>
      </c>
      <c r="H4" s="5"/>
    </row>
    <row r="5" spans="1:8" x14ac:dyDescent="0.3">
      <c r="A5" s="133" t="s">
        <v>95</v>
      </c>
      <c r="B5" s="128">
        <v>0</v>
      </c>
      <c r="C5" s="121" t="str">
        <f>'Land Basis'!A5</f>
        <v>Initial Site Remediation</v>
      </c>
      <c r="D5" s="123">
        <f>'Land Basis'!B5</f>
        <v>0</v>
      </c>
      <c r="F5" s="5" t="s">
        <v>63</v>
      </c>
      <c r="G5" s="75">
        <v>6.5000000000000002E-2</v>
      </c>
      <c r="H5" s="5"/>
    </row>
    <row r="6" spans="1:8" x14ac:dyDescent="0.3">
      <c r="A6" s="133" t="s">
        <v>95</v>
      </c>
      <c r="B6" s="128">
        <v>0</v>
      </c>
      <c r="C6" s="121" t="str">
        <f>'Land Basis'!A6</f>
        <v>Building Remediation</v>
      </c>
      <c r="D6" s="123">
        <f>'Land Basis'!B6</f>
        <v>0</v>
      </c>
      <c r="F6" s="5" t="s">
        <v>64</v>
      </c>
      <c r="G6" s="76">
        <v>30</v>
      </c>
      <c r="H6" s="148">
        <f>G6*12</f>
        <v>360</v>
      </c>
    </row>
    <row r="7" spans="1:8" x14ac:dyDescent="0.3">
      <c r="A7" s="133" t="s">
        <v>95</v>
      </c>
      <c r="B7" s="128">
        <v>0</v>
      </c>
      <c r="C7" s="121" t="s">
        <v>77</v>
      </c>
      <c r="D7" s="122">
        <f>Development!C16</f>
        <v>21750000</v>
      </c>
      <c r="F7" s="5" t="s">
        <v>65</v>
      </c>
      <c r="G7" s="6">
        <v>0</v>
      </c>
      <c r="H7" s="5"/>
    </row>
    <row r="8" spans="1:8" x14ac:dyDescent="0.3">
      <c r="A8" s="133" t="s">
        <v>95</v>
      </c>
      <c r="B8" s="128">
        <v>0</v>
      </c>
      <c r="C8" s="121" t="s">
        <v>11</v>
      </c>
      <c r="D8" s="122">
        <f>Development!C18</f>
        <v>3262500</v>
      </c>
      <c r="F8" s="28" t="s">
        <v>72</v>
      </c>
      <c r="G8" s="124">
        <f>-PMT(G5/12,H6,G4,G7)</f>
        <v>123640.81708973263</v>
      </c>
      <c r="H8" s="28"/>
    </row>
    <row r="9" spans="1:8" x14ac:dyDescent="0.3">
      <c r="A9" s="133" t="s">
        <v>95</v>
      </c>
      <c r="B9" s="128">
        <v>0</v>
      </c>
      <c r="C9" s="1" t="s">
        <v>13</v>
      </c>
      <c r="D9" s="122">
        <f>Development!C17</f>
        <v>0</v>
      </c>
    </row>
    <row r="10" spans="1:8" x14ac:dyDescent="0.3">
      <c r="A10" s="133" t="s">
        <v>95</v>
      </c>
      <c r="B10" s="128">
        <v>0</v>
      </c>
      <c r="C10" s="121" t="s">
        <v>19</v>
      </c>
      <c r="D10" s="122">
        <f>Development!C19</f>
        <v>2501250</v>
      </c>
      <c r="F10" s="187" t="s">
        <v>112</v>
      </c>
      <c r="G10" s="189"/>
    </row>
    <row r="11" spans="1:8" x14ac:dyDescent="0.3">
      <c r="A11" s="133" t="s">
        <v>95</v>
      </c>
      <c r="B11" s="128">
        <v>0</v>
      </c>
      <c r="C11" s="121" t="s">
        <v>102</v>
      </c>
      <c r="D11" s="122">
        <f>Development!C21</f>
        <v>1797565.0000000002</v>
      </c>
      <c r="F11" s="34" t="s">
        <v>113</v>
      </c>
      <c r="G11" s="29">
        <v>0.06</v>
      </c>
    </row>
    <row r="12" spans="1:8" x14ac:dyDescent="0.3">
      <c r="A12" s="133" t="s">
        <v>95</v>
      </c>
      <c r="B12" s="128">
        <v>0</v>
      </c>
      <c r="C12" s="121"/>
      <c r="D12" s="125"/>
      <c r="F12" s="50" t="s">
        <v>112</v>
      </c>
      <c r="G12" s="26">
        <f>(Dashboard!B7-Dashboard!B10)/'S&amp;U'!G11</f>
        <v>30099999.999999996</v>
      </c>
      <c r="H12" s="7"/>
    </row>
    <row r="13" spans="1:8" x14ac:dyDescent="0.3">
      <c r="A13" s="133" t="s">
        <v>95</v>
      </c>
      <c r="B13" s="128">
        <v>0</v>
      </c>
      <c r="C13" s="121"/>
      <c r="D13" s="125"/>
    </row>
    <row r="14" spans="1:8" x14ac:dyDescent="0.3">
      <c r="A14" s="133" t="s">
        <v>95</v>
      </c>
      <c r="B14" s="128">
        <v>0</v>
      </c>
      <c r="C14" s="121"/>
      <c r="D14" s="125"/>
      <c r="F14" s="208" t="s">
        <v>116</v>
      </c>
      <c r="G14" s="209"/>
    </row>
    <row r="15" spans="1:8" x14ac:dyDescent="0.3">
      <c r="A15" s="133" t="s">
        <v>95</v>
      </c>
      <c r="B15" s="128">
        <v>0</v>
      </c>
      <c r="C15" s="121"/>
      <c r="D15" s="125"/>
      <c r="F15" s="159" t="s">
        <v>118</v>
      </c>
      <c r="G15" s="158" t="s">
        <v>117</v>
      </c>
    </row>
    <row r="16" spans="1:8" ht="14.4" customHeight="1" x14ac:dyDescent="0.3">
      <c r="A16" s="133" t="s">
        <v>95</v>
      </c>
      <c r="B16" s="128">
        <v>0</v>
      </c>
      <c r="C16" s="121"/>
      <c r="D16" s="125"/>
      <c r="F16" s="210" t="s">
        <v>120</v>
      </c>
      <c r="G16" s="210"/>
    </row>
    <row r="17" spans="1:7" x14ac:dyDescent="0.3">
      <c r="A17" s="134" t="s">
        <v>95</v>
      </c>
      <c r="B17" s="129">
        <v>0</v>
      </c>
      <c r="C17" s="126"/>
      <c r="D17" s="127"/>
      <c r="F17" s="210"/>
      <c r="G17" s="210"/>
    </row>
    <row r="18" spans="1:7" ht="15.6" customHeight="1" x14ac:dyDescent="0.3">
      <c r="A18" s="161" t="s">
        <v>121</v>
      </c>
      <c r="B18" s="145">
        <f>B3+SUM(B5:B17)</f>
        <v>10500000</v>
      </c>
      <c r="C18" s="143"/>
      <c r="D18" s="139">
        <f>ROUND(SUM(D3:D17),2)</f>
        <v>30061315</v>
      </c>
      <c r="F18" s="210"/>
      <c r="G18" s="210"/>
    </row>
    <row r="19" spans="1:7" x14ac:dyDescent="0.3">
      <c r="A19" s="138" t="s">
        <v>83</v>
      </c>
      <c r="B19" s="146">
        <f>-(B18-D18)</f>
        <v>19561315</v>
      </c>
      <c r="C19" s="144"/>
      <c r="D19" s="47"/>
      <c r="F19" s="210"/>
      <c r="G19" s="210"/>
    </row>
    <row r="20" spans="1:7" x14ac:dyDescent="0.3">
      <c r="A20" s="204" t="s">
        <v>122</v>
      </c>
      <c r="B20" s="205"/>
      <c r="C20" s="64"/>
      <c r="D20" s="51"/>
    </row>
    <row r="21" spans="1:7" x14ac:dyDescent="0.3">
      <c r="A21" s="41" t="s">
        <v>104</v>
      </c>
      <c r="B21" s="70"/>
      <c r="C21" s="64"/>
      <c r="D21" s="51"/>
    </row>
    <row r="22" spans="1:7" x14ac:dyDescent="0.3">
      <c r="A22" s="34" t="s">
        <v>108</v>
      </c>
      <c r="B22" s="30">
        <v>0</v>
      </c>
      <c r="C22" s="64"/>
      <c r="D22" s="51"/>
    </row>
    <row r="23" spans="1:7" x14ac:dyDescent="0.3">
      <c r="A23" s="50" t="s">
        <v>109</v>
      </c>
      <c r="B23" s="154">
        <v>0</v>
      </c>
      <c r="C23" s="64"/>
      <c r="D23" s="51"/>
    </row>
    <row r="24" spans="1:7" ht="15" thickBot="1" x14ac:dyDescent="0.35">
      <c r="A24" s="152" t="s">
        <v>106</v>
      </c>
      <c r="B24" s="153">
        <f>SUM(B21:B23)</f>
        <v>0</v>
      </c>
      <c r="C24" s="64"/>
      <c r="D24" s="51"/>
    </row>
    <row r="25" spans="1:7" ht="15" thickBot="1" x14ac:dyDescent="0.35">
      <c r="A25" s="5" t="s">
        <v>38</v>
      </c>
      <c r="B25" s="151">
        <f>ROUND(G4,2)</f>
        <v>19561315</v>
      </c>
      <c r="C25" s="64"/>
      <c r="D25" s="51"/>
    </row>
    <row r="26" spans="1:7" ht="15" thickBot="1" x14ac:dyDescent="0.35">
      <c r="A26" s="140" t="s">
        <v>105</v>
      </c>
      <c r="B26" s="147">
        <f>ROUND(SUM(B25,B22,B21,B23,B18),2)</f>
        <v>30061315</v>
      </c>
      <c r="C26" s="141"/>
      <c r="D26" s="142">
        <f>ROUND(D18,2)</f>
        <v>30061315</v>
      </c>
    </row>
  </sheetData>
  <mergeCells count="9">
    <mergeCell ref="A2:B2"/>
    <mergeCell ref="C2:D2"/>
    <mergeCell ref="A1:D1"/>
    <mergeCell ref="F1:H1"/>
    <mergeCell ref="A20:B20"/>
    <mergeCell ref="A4:B4"/>
    <mergeCell ref="F10:G10"/>
    <mergeCell ref="F14:G14"/>
    <mergeCell ref="F16:G19"/>
  </mergeCells>
  <conditionalFormatting sqref="B26">
    <cfRule type="cellIs" dxfId="5" priority="8" operator="greaterThan">
      <formula>$D$26</formula>
    </cfRule>
    <cfRule type="cellIs" dxfId="4" priority="9" operator="equal">
      <formula>$D$26</formula>
    </cfRule>
    <cfRule type="cellIs" dxfId="3" priority="10" operator="lessThan">
      <formula>$D$26</formula>
    </cfRule>
  </conditionalFormatting>
  <conditionalFormatting sqref="G3">
    <cfRule type="cellIs" dxfId="2" priority="2" operator="equal">
      <formula>$B$24</formula>
    </cfRule>
    <cfRule type="cellIs" dxfId="1" priority="3" operator="lessThan">
      <formula>$B$24</formula>
    </cfRule>
    <cfRule type="cellIs" dxfId="0" priority="4" operator="greaterThan">
      <formula>$B$24</formula>
    </cfRule>
  </conditionalFormatting>
  <dataValidations count="4">
    <dataValidation type="list" allowBlank="1" showInputMessage="1" showErrorMessage="1" sqref="F2" xr:uid="{75621629-8ED6-4A71-B3DD-53401850D468}">
      <formula1>"Loan to Cost,Loan to Value"</formula1>
    </dataValidation>
    <dataValidation type="list" allowBlank="1" showInputMessage="1" showErrorMessage="1" sqref="F15" xr:uid="{016B227F-7F95-4D18-832E-4112D2DF4C10}">
      <formula1>"On,Off"</formula1>
    </dataValidation>
    <dataValidation type="custom" allowBlank="1" showInputMessage="1" showErrorMessage="1" errorTitle="Locked" error="Simple Mode selected. Jump to Equity Sources for Permanent Financing." sqref="B5:B17 B3" xr:uid="{6069D6DA-49E2-4FC4-81B3-4DB99C8935D8}">
      <formula1>$F$15="Off"</formula1>
    </dataValidation>
    <dataValidation type="custom" allowBlank="1" showInputMessage="1" showErrorMessage="1" errorTitle="Cell Locked." error="Simple Mode selected. Jump to Equity Sources for Permanent Financing." sqref="A5:A17" xr:uid="{7E2D40CE-2ABE-4242-8537-F062B4985613}">
      <formula1>$F$15="Off"</formula1>
    </dataValidation>
  </dataValidations>
  <hyperlinks>
    <hyperlink ref="H3" location="'S&amp;U'!B21:B22" display="Adjust Equity Sources for Permanent Financing to match" xr:uid="{76DA4F53-DFBE-4ED6-99A5-2D012FE9CFC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9DCF-0998-49CA-B5DC-D05CEB2D3E20}">
  <dimension ref="A1"/>
  <sheetViews>
    <sheetView workbookViewId="0">
      <selection activeCell="E34" sqref="E34"/>
    </sheetView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A 3 V R W j b j P x + l A A A A 9 w A A A B I A H A B D b 2 5 m a W c v U G F j a 2 F n Z S 5 4 b W w g o h g A K K A U A A A A A A A A A A A A A A A A A A A A A A A A A A A A h Y 8 x D o I w G I W v Q r r T F h g E U s r g K o k J 0 b g 2 p U I j / B h a L H d z 8 E h e Q Y y i b o 7 v e 9 / w 3 v 1 6 Y / n U t d 5 F D U b 3 k K E A U + Q p k H 2 l o c 7 Q a I 9 + j H L O t k K e R K 2 8 W Q a T T q b K U G P t O S X E O Y d d h P u h J i G l A T k U m 1 I 2 q h P o I + v / s q / B W A F S I c 7 2 r z E 8 x E G U 4 C B e J Z g y s l B W a P g a 4 T z 4 2 f 5 A t h 5 b O w 6 K K / B 3 J S N L Z O R 9 g j 8 A U E s D B B Q A A g A I A A N 1 U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D d V F a K I p H u A 4 A A A A R A A A A E w A c A E Z v c m 1 1 b G F z L 1 N l Y 3 R p b 2 4 x L m 0 g o h g A K K A U A A A A A A A A A A A A A A A A A A A A A A A A A A A A K 0 5 N L s n M z 1 M I h t C G 1 g B Q S w E C L Q A U A A I A C A A D d V F a N u M / H 6 U A A A D 3 A A A A E g A A A A A A A A A A A A A A A A A A A A A A Q 2 9 u Z m l n L 1 B h Y 2 t h Z 2 U u e G 1 s U E s B A i 0 A F A A C A A g A A 3 V R W g / K 6 a u k A A A A 6 Q A A A B M A A A A A A A A A A A A A A A A A 8 Q A A A F t D b 2 5 0 Z W 5 0 X 1 R 5 c G V z X S 5 4 b W x Q S w E C L Q A U A A I A C A A D d V F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v P l h 1 8 x V H U u E L 1 V 0 f o 3 x I g A A A A A C A A A A A A A Q Z g A A A A E A A C A A A A B B s D a + 4 l o K q D t / C l 5 j p D f W k / 8 L V 7 V s l t w 5 q 5 6 T 2 y b x W A A A A A A O g A A A A A I A A C A A A A D b b w 4 H Q 6 u x N p f g j d r k t t c 7 Q p g X T 0 h i a a I n J M u S S D V q C V A A A A C L x b u i E S R a 4 Y B a V v F U k D t s U H F n n 1 x b K u 7 n 0 O n Z b F P a c w s b B K q Q U J b C s P 1 D j 9 8 8 t 9 a J R c E B A S 0 1 l 7 + T h d 7 j o a r M B M D o M n h j D 9 c 3 J t X d 1 u W 9 j k A A A A C a A 4 w I k + 1 6 I 0 g E F I G W V x k D e i o 9 Z X g y M W n c R u B r f U Y t H p E G V k h z x f 8 J Z 7 n 9 K C l z F 8 c M y z Z 7 O g l Q T t b e g V b 5 f v n T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C48F0502E73A4C97A5561449B57697" ma:contentTypeVersion="14" ma:contentTypeDescription="Create a new document." ma:contentTypeScope="" ma:versionID="f3b5d4524483daf66e56113e00d182ea">
  <xsd:schema xmlns:xsd="http://www.w3.org/2001/XMLSchema" xmlns:xs="http://www.w3.org/2001/XMLSchema" xmlns:p="http://schemas.microsoft.com/office/2006/metadata/properties" xmlns:ns2="1346478c-da93-4b2f-bd34-f360b789b8bb" xmlns:ns3="3930347d-9ac6-4a29-9069-8f4fe1da7340" xmlns:ns4="4ac91e25-e8ac-4bcc-a98e-85570b65f2d3" targetNamespace="http://schemas.microsoft.com/office/2006/metadata/properties" ma:root="true" ma:fieldsID="f8904385395fec59e1e1f486c02b56d5" ns2:_="" ns3:_="" ns4:_="">
    <xsd:import namespace="1346478c-da93-4b2f-bd34-f360b789b8bb"/>
    <xsd:import namespace="3930347d-9ac6-4a29-9069-8f4fe1da7340"/>
    <xsd:import namespace="4ac91e25-e8ac-4bcc-a98e-85570b65f2d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46478c-da93-4b2f-bd34-f360b789b8b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30347d-9ac6-4a29-9069-8f4fe1da73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11fe7537-4502-45f4-99dd-f63761dc24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91e25-e8ac-4bcc-a98e-85570b65f2d3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dfe9c135-4a1b-40a5-a59a-7227b4e9b586}" ma:internalName="TaxCatchAll" ma:showField="CatchAllData" ma:web="4ac91e25-e8ac-4bcc-a98e-85570b65f2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930347d-9ac6-4a29-9069-8f4fe1da7340">
      <Terms xmlns="http://schemas.microsoft.com/office/infopath/2007/PartnerControls"/>
    </lcf76f155ced4ddcb4097134ff3c332f>
    <TaxCatchAll xmlns="4ac91e25-e8ac-4bcc-a98e-85570b65f2d3" xsi:nil="true"/>
  </documentManagement>
</p:properties>
</file>

<file path=customXml/itemProps1.xml><?xml version="1.0" encoding="utf-8"?>
<ds:datastoreItem xmlns:ds="http://schemas.openxmlformats.org/officeDocument/2006/customXml" ds:itemID="{7293EB47-F6F4-4542-A200-CFFE79C06EB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CB88260-CA85-4E31-82C7-37B3D9C4AB59}"/>
</file>

<file path=customXml/itemProps3.xml><?xml version="1.0" encoding="utf-8"?>
<ds:datastoreItem xmlns:ds="http://schemas.openxmlformats.org/officeDocument/2006/customXml" ds:itemID="{196C4869-C620-4C5C-90C6-6FFD9E6504F2}"/>
</file>

<file path=customXml/itemProps4.xml><?xml version="1.0" encoding="utf-8"?>
<ds:datastoreItem xmlns:ds="http://schemas.openxmlformats.org/officeDocument/2006/customXml" ds:itemID="{8BB0310A-6D2C-4EDF-B17E-7C23E1A915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Dashboard</vt:lpstr>
      <vt:lpstr>Income &amp; Operations</vt:lpstr>
      <vt:lpstr>Land Basis</vt:lpstr>
      <vt:lpstr>Development</vt:lpstr>
      <vt:lpstr>S&amp;U</vt:lpstr>
      <vt:lpstr>Phase 2 Map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DeMarco</dc:creator>
  <cp:lastModifiedBy>Amy Nagy</cp:lastModifiedBy>
  <dcterms:created xsi:type="dcterms:W3CDTF">2024-06-19T18:06:23Z</dcterms:created>
  <dcterms:modified xsi:type="dcterms:W3CDTF">2025-02-18T01:56:03Z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0x0101009AC48F0502E73A4C97A5561449B57697</vt:lpwstr>
  </property>
</Properties>
</file>